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6000" windowHeight="6105" tabRatio="851" activeTab="1"/>
  </bookViews>
  <sheets>
    <sheet name="Závazné ukazatele rozpočtu" sheetId="1" r:id="rId1"/>
    <sheet name="Rozpis položek příjmů" sheetId="2" r:id="rId2"/>
    <sheet name="Rozpis položek výdajů" sheetId="3" r:id="rId3"/>
    <sheet name="Rozpis zdaňované činnosti" sheetId="4" r:id="rId4"/>
    <sheet name="Rozpočtový výhled" sheetId="5" r:id="rId5"/>
  </sheets>
  <definedNames/>
  <calcPr fullCalcOnLoad="1"/>
</workbook>
</file>

<file path=xl/sharedStrings.xml><?xml version="1.0" encoding="utf-8"?>
<sst xmlns="http://schemas.openxmlformats.org/spreadsheetml/2006/main" count="545" uniqueCount="357">
  <si>
    <t>knihovna</t>
  </si>
  <si>
    <t>úřad</t>
  </si>
  <si>
    <t>ze psů</t>
  </si>
  <si>
    <t>úroky</t>
  </si>
  <si>
    <t>Daň z nemovitostí</t>
  </si>
  <si>
    <t>Správní poplatky</t>
  </si>
  <si>
    <t>Místní poplatky</t>
  </si>
  <si>
    <t>Příjmy z vlastní činnosti</t>
  </si>
  <si>
    <t>právní služby</t>
  </si>
  <si>
    <t>Příjmy celkem</t>
  </si>
  <si>
    <t>Výdaje celkem</t>
  </si>
  <si>
    <t>ODPA</t>
  </si>
  <si>
    <t>POL</t>
  </si>
  <si>
    <t>ORJ</t>
  </si>
  <si>
    <t>Pokuty</t>
  </si>
  <si>
    <t>voda</t>
  </si>
  <si>
    <t>teplo</t>
  </si>
  <si>
    <t>opravy</t>
  </si>
  <si>
    <t>energie</t>
  </si>
  <si>
    <t>materiál</t>
  </si>
  <si>
    <t>plyn</t>
  </si>
  <si>
    <t>poštovné</t>
  </si>
  <si>
    <t>programové vybavení</t>
  </si>
  <si>
    <t>cestovné</t>
  </si>
  <si>
    <t>Dotace od hl. M. Prahy</t>
  </si>
  <si>
    <t>Dotace ze SR</t>
  </si>
  <si>
    <t>Příjmy z poskytovaných služeb</t>
  </si>
  <si>
    <t>Dary</t>
  </si>
  <si>
    <t>Ostatní příjmy</t>
  </si>
  <si>
    <t>Daňové příjmy</t>
  </si>
  <si>
    <t>Dotace</t>
  </si>
  <si>
    <t>Převod hospodářského výsledku</t>
  </si>
  <si>
    <t>Oddíl 22- Doprava</t>
  </si>
  <si>
    <t>Oddíl 23- Vodní hospodářství</t>
  </si>
  <si>
    <t xml:space="preserve">Oddíl 36- Bydlení, komunální služby </t>
  </si>
  <si>
    <t>Oddíl 37-Ochrana životního prostředí</t>
  </si>
  <si>
    <t>Oddíl 43-Sociální péče</t>
  </si>
  <si>
    <t xml:space="preserve">Oddíl 31-Vzdělávání </t>
  </si>
  <si>
    <t>Oddíl 33-Kultura</t>
  </si>
  <si>
    <t xml:space="preserve">Oddíl 35-Zdravotnictví </t>
  </si>
  <si>
    <t xml:space="preserve">Oddíl 52-Civilní ochrana </t>
  </si>
  <si>
    <t xml:space="preserve">Oddíl 55-Požární ochrana </t>
  </si>
  <si>
    <t xml:space="preserve">Oddíl 61-Státní správa a samospráva </t>
  </si>
  <si>
    <t xml:space="preserve">Oddíl 63-Finanční operace </t>
  </si>
  <si>
    <t>Opravy a udržování komunikací</t>
  </si>
  <si>
    <t>správce OT</t>
  </si>
  <si>
    <t>příspěvek na provoz</t>
  </si>
  <si>
    <t>údržba budov</t>
  </si>
  <si>
    <t>elektrická energie</t>
  </si>
  <si>
    <t>a odpadové hospodářství</t>
  </si>
  <si>
    <t xml:space="preserve">likvidace černých skládek </t>
  </si>
  <si>
    <t>správce OŽP</t>
  </si>
  <si>
    <t>odvoz bioodpadu</t>
  </si>
  <si>
    <t>Cyklostezky</t>
  </si>
  <si>
    <t>správce OSVZ</t>
  </si>
  <si>
    <t>vytápění společných prostor</t>
  </si>
  <si>
    <t>el. energie společných prostor</t>
  </si>
  <si>
    <t>místostarosta pro finance</t>
  </si>
  <si>
    <t>pohonné hmoty</t>
  </si>
  <si>
    <t>vybavení</t>
  </si>
  <si>
    <t>nákup knih</t>
  </si>
  <si>
    <t>vybavení knihovny</t>
  </si>
  <si>
    <t>opravy a údržba</t>
  </si>
  <si>
    <t>správce OOS</t>
  </si>
  <si>
    <t>odměny zastupitelů</t>
  </si>
  <si>
    <t>sociální a zdravotní pojištění</t>
  </si>
  <si>
    <t>mzdy zaměstnanců</t>
  </si>
  <si>
    <t>propagace, reklamní předměty</t>
  </si>
  <si>
    <t>dohody o prac. činnosti</t>
  </si>
  <si>
    <t>sociální pojištění</t>
  </si>
  <si>
    <t>zdravotní pojištění</t>
  </si>
  <si>
    <t>ostatní zákonné pojistné</t>
  </si>
  <si>
    <t>odborné knihy a časopisy, tisk</t>
  </si>
  <si>
    <t>drobný majetek</t>
  </si>
  <si>
    <t>telefony</t>
  </si>
  <si>
    <t>školení a vzdělávání</t>
  </si>
  <si>
    <t>ostatní služby</t>
  </si>
  <si>
    <t>výpočetní technika</t>
  </si>
  <si>
    <t>z ubytovací kapacity</t>
  </si>
  <si>
    <t>za užívání veřejného prostranství</t>
  </si>
  <si>
    <t>za rekreační pobyt</t>
  </si>
  <si>
    <t>hřbitov</t>
  </si>
  <si>
    <t>neúčelová</t>
  </si>
  <si>
    <t>účelová</t>
  </si>
  <si>
    <t>investiční dotace</t>
  </si>
  <si>
    <t>kancelářské potřeby</t>
  </si>
  <si>
    <t>Financování</t>
  </si>
  <si>
    <r>
      <t>§</t>
    </r>
    <r>
      <rPr>
        <b/>
        <sz val="10"/>
        <rFont val="Arial CE"/>
        <family val="0"/>
      </rPr>
      <t>12- Údržba komunikací</t>
    </r>
  </si>
  <si>
    <r>
      <t>§</t>
    </r>
    <r>
      <rPr>
        <b/>
        <sz val="10"/>
        <rFont val="Arial CE"/>
        <family val="0"/>
      </rPr>
      <t>19- Údržba komunikací</t>
    </r>
  </si>
  <si>
    <r>
      <t>§21</t>
    </r>
    <r>
      <rPr>
        <b/>
        <sz val="10"/>
        <rFont val="Arial CE"/>
        <family val="0"/>
      </rPr>
      <t>- Kanalizace</t>
    </r>
  </si>
  <si>
    <r>
      <t>§11</t>
    </r>
    <r>
      <rPr>
        <b/>
        <sz val="10"/>
        <rFont val="Arial CE"/>
        <family val="0"/>
      </rPr>
      <t>- Mateřská škola</t>
    </r>
  </si>
  <si>
    <r>
      <t>§13</t>
    </r>
    <r>
      <rPr>
        <b/>
        <sz val="10"/>
        <rFont val="Arial CE"/>
        <family val="0"/>
      </rPr>
      <t>- Základní škola</t>
    </r>
  </si>
  <si>
    <r>
      <t>§14</t>
    </r>
    <r>
      <rPr>
        <b/>
        <sz val="10"/>
        <rFont val="Arial CE"/>
        <family val="0"/>
      </rPr>
      <t>-Místní knihovna</t>
    </r>
  </si>
  <si>
    <r>
      <t>§92</t>
    </r>
    <r>
      <rPr>
        <b/>
        <sz val="10"/>
        <rFont val="Arial CE"/>
        <family val="0"/>
      </rPr>
      <t>-Lidový dům</t>
    </r>
  </si>
  <si>
    <r>
      <t>§41</t>
    </r>
    <r>
      <rPr>
        <b/>
        <sz val="10"/>
        <rFont val="Arial CE"/>
        <family val="0"/>
      </rPr>
      <t>- Protidrogová prevence</t>
    </r>
  </si>
  <si>
    <r>
      <t>§32</t>
    </r>
    <r>
      <rPr>
        <b/>
        <sz val="10"/>
        <rFont val="Arial CE"/>
        <family val="0"/>
      </rPr>
      <t>- Pohřebnictví</t>
    </r>
  </si>
  <si>
    <r>
      <t>§22</t>
    </r>
    <r>
      <rPr>
        <b/>
        <sz val="10"/>
        <rFont val="Arial CE"/>
        <family val="0"/>
      </rPr>
      <t>-Sběr a svoz odpadů</t>
    </r>
  </si>
  <si>
    <r>
      <t>§12</t>
    </r>
    <r>
      <rPr>
        <b/>
        <sz val="10"/>
        <rFont val="Arial CE"/>
        <family val="0"/>
      </rPr>
      <t>- Příprava na krizové řízení</t>
    </r>
  </si>
  <si>
    <r>
      <t>§12</t>
    </r>
    <r>
      <rPr>
        <b/>
        <sz val="10"/>
        <rFont val="Arial CE"/>
        <family val="0"/>
      </rPr>
      <t>- SDH Kbely</t>
    </r>
  </si>
  <si>
    <r>
      <t>§12</t>
    </r>
    <r>
      <rPr>
        <b/>
        <sz val="10"/>
        <rFont val="Arial CE"/>
        <family val="0"/>
      </rPr>
      <t>-Zastupitelstvo MČ</t>
    </r>
  </si>
  <si>
    <r>
      <t>§71</t>
    </r>
    <r>
      <rPr>
        <b/>
        <sz val="10"/>
        <rFont val="Arial CE"/>
        <family val="0"/>
      </rPr>
      <t>-Činnost úřadu MČ</t>
    </r>
  </si>
  <si>
    <r>
      <t>§10</t>
    </r>
    <r>
      <rPr>
        <b/>
        <sz val="10"/>
        <rFont val="Arial CE"/>
        <family val="0"/>
      </rPr>
      <t>- Bankovní poplatky</t>
    </r>
  </si>
  <si>
    <t>Saldo příjmů a výdajů</t>
  </si>
  <si>
    <t>Krytí salda příjmů a výdajů</t>
  </si>
  <si>
    <t xml:space="preserve">Použití zůstatku finančních prostředků  </t>
  </si>
  <si>
    <t>Výnosy:</t>
  </si>
  <si>
    <t>Ostatní nájemné</t>
  </si>
  <si>
    <t>Náklady:</t>
  </si>
  <si>
    <t xml:space="preserve">Běžná údržba </t>
  </si>
  <si>
    <t>Nájemné</t>
  </si>
  <si>
    <t>Ostatní výnosy</t>
  </si>
  <si>
    <t>Investice a rozsáhlé opravy</t>
  </si>
  <si>
    <t>Mzdové prostředky</t>
  </si>
  <si>
    <t>Správní náklady</t>
  </si>
  <si>
    <t>Hospodářský výsledek:</t>
  </si>
  <si>
    <t>Hlavní činnost</t>
  </si>
  <si>
    <t>Příjmy:</t>
  </si>
  <si>
    <t>Výdaje:</t>
  </si>
  <si>
    <r>
      <t xml:space="preserve">Finanční toky </t>
    </r>
    <r>
      <rPr>
        <i/>
        <sz val="10"/>
        <rFont val="Arial CE"/>
        <family val="0"/>
      </rPr>
      <t>(neovlivňující HV)</t>
    </r>
  </si>
  <si>
    <t>Saldo zdaňované činnosti</t>
  </si>
  <si>
    <t>Ostatní náklady</t>
  </si>
  <si>
    <r>
      <t>§99</t>
    </r>
    <r>
      <rPr>
        <b/>
        <sz val="10"/>
        <rFont val="Arial CE"/>
        <family val="0"/>
      </rPr>
      <t>- Matrika, jubilea</t>
    </r>
  </si>
  <si>
    <t>Závazné ukazatele rozpočtu</t>
  </si>
  <si>
    <t>materiál - technická správa</t>
  </si>
  <si>
    <t>opravy - technická správa</t>
  </si>
  <si>
    <r>
      <t>§51</t>
    </r>
    <r>
      <rPr>
        <b/>
        <sz val="10"/>
        <rFont val="Arial CE"/>
        <family val="0"/>
      </rPr>
      <t>-Pečovatelská služba</t>
    </r>
  </si>
  <si>
    <t>ostatní</t>
  </si>
  <si>
    <t>služby</t>
  </si>
  <si>
    <t>správce bezpečnostní ředitel</t>
  </si>
  <si>
    <t xml:space="preserve">Zdaňovaná činnost </t>
  </si>
  <si>
    <t>v tis. Kč</t>
  </si>
  <si>
    <t>ostatní výnosy</t>
  </si>
  <si>
    <t>správce: tajemník úřadu</t>
  </si>
  <si>
    <t>správce: vedoucí OMIBNH</t>
  </si>
  <si>
    <t>správce: místostarostka pro finance</t>
  </si>
  <si>
    <t>správce tajemník úřadu</t>
  </si>
  <si>
    <t>Rozpis položek příjmů rozpočtu</t>
  </si>
  <si>
    <t>Rozpis položek výdajů rozpočtu</t>
  </si>
  <si>
    <t>Stránka 4</t>
  </si>
  <si>
    <t>Stránka 6</t>
  </si>
  <si>
    <t>LEGENDA:</t>
  </si>
  <si>
    <t>Oddíl a paragraf závazné rozpočtové skladby - odvětvové členění</t>
  </si>
  <si>
    <t>Organizační jednotka - odpovědnostní členění rozpočtové skladby - určuje kapitolu HMP a</t>
  </si>
  <si>
    <t>příkazce operace městské části</t>
  </si>
  <si>
    <t>Položka závazné rozpočtové skladby -druhové třídění</t>
  </si>
  <si>
    <t>Údaje ODPA, POL , ORJ slouží pro analytické členění příjmů a výdajů v účetnictví městské části.</t>
  </si>
  <si>
    <t>paragraf 12- Údržba komunikací</t>
  </si>
  <si>
    <t>paragraf 19 -Cyklostezky</t>
  </si>
  <si>
    <r>
      <t>paragraf 21</t>
    </r>
    <r>
      <rPr>
        <sz val="10"/>
        <rFont val="Arial CE"/>
        <family val="0"/>
      </rPr>
      <t>- Kanalizace</t>
    </r>
  </si>
  <si>
    <r>
      <t>paragraf 14</t>
    </r>
    <r>
      <rPr>
        <sz val="10"/>
        <rFont val="Arial CE"/>
        <family val="0"/>
      </rPr>
      <t>-Místní knihovna</t>
    </r>
  </si>
  <si>
    <r>
      <t>paragraf 92</t>
    </r>
    <r>
      <rPr>
        <sz val="10"/>
        <rFont val="Arial CE"/>
        <family val="0"/>
      </rPr>
      <t>-Lidový dům</t>
    </r>
  </si>
  <si>
    <r>
      <t>paragraf 99</t>
    </r>
    <r>
      <rPr>
        <sz val="10"/>
        <rFont val="Arial CE"/>
        <family val="0"/>
      </rPr>
      <t>-Matrika, jubilea</t>
    </r>
  </si>
  <si>
    <r>
      <t>paragraf 41</t>
    </r>
    <r>
      <rPr>
        <sz val="10"/>
        <rFont val="Arial CE"/>
        <family val="0"/>
      </rPr>
      <t>- Protidrogová prevence</t>
    </r>
  </si>
  <si>
    <r>
      <t>paragraf 32</t>
    </r>
    <r>
      <rPr>
        <sz val="10"/>
        <rFont val="Arial CE"/>
        <family val="0"/>
      </rPr>
      <t>- Pohřebnictví</t>
    </r>
  </si>
  <si>
    <r>
      <t>paragraf 22</t>
    </r>
    <r>
      <rPr>
        <sz val="10"/>
        <rFont val="Arial CE"/>
        <family val="0"/>
      </rPr>
      <t>-Sběr a svoz odpadů</t>
    </r>
  </si>
  <si>
    <r>
      <t>paragraf 12</t>
    </r>
    <r>
      <rPr>
        <sz val="10"/>
        <rFont val="Arial CE"/>
        <family val="0"/>
      </rPr>
      <t>- Příprava na krizové řízení</t>
    </r>
  </si>
  <si>
    <r>
      <t>paragraf 12</t>
    </r>
    <r>
      <rPr>
        <sz val="10"/>
        <rFont val="Arial CE"/>
        <family val="0"/>
      </rPr>
      <t>- SDH Kbely</t>
    </r>
  </si>
  <si>
    <r>
      <t>paragraf 12</t>
    </r>
    <r>
      <rPr>
        <sz val="10"/>
        <rFont val="Arial CE"/>
        <family val="0"/>
      </rPr>
      <t>-Zastupitelstvo MČ</t>
    </r>
  </si>
  <si>
    <r>
      <t>paragraf 71</t>
    </r>
    <r>
      <rPr>
        <sz val="10"/>
        <rFont val="Arial CE"/>
        <family val="0"/>
      </rPr>
      <t>-Činnost úřadu MČ</t>
    </r>
  </si>
  <si>
    <r>
      <t>paragraf 10</t>
    </r>
    <r>
      <rPr>
        <sz val="10"/>
        <rFont val="Arial CE"/>
        <family val="0"/>
      </rPr>
      <t>- Bankovní poplatky</t>
    </r>
  </si>
  <si>
    <t>Vánoční osvětlení</t>
  </si>
  <si>
    <t>v tisících Kč</t>
  </si>
  <si>
    <t>podíl na dani</t>
  </si>
  <si>
    <t>dárky</t>
  </si>
  <si>
    <t>vítání občánků, svatby -režie</t>
  </si>
  <si>
    <t>Výnosy TH</t>
  </si>
  <si>
    <t>Náklady TH</t>
  </si>
  <si>
    <t>Spotřeba energií</t>
  </si>
  <si>
    <t xml:space="preserve">Správní režie </t>
  </si>
  <si>
    <t>Odpisy</t>
  </si>
  <si>
    <t>Tepelné hospodářství</t>
  </si>
  <si>
    <t>výdaje sociálního fondu : tajemník úřadu</t>
  </si>
  <si>
    <t>Kulturní akce</t>
  </si>
  <si>
    <t>prodej majetku</t>
  </si>
  <si>
    <t>stroje a zařízení</t>
  </si>
  <si>
    <t>Odvod daně z příjmů</t>
  </si>
  <si>
    <r>
      <t>paragraf 99</t>
    </r>
    <r>
      <rPr>
        <sz val="10"/>
        <rFont val="Arial CE"/>
        <family val="0"/>
      </rPr>
      <t>-Ostatní kultura</t>
    </r>
  </si>
  <si>
    <t>Značení - cyklostezka</t>
  </si>
  <si>
    <t>Rezervní fond</t>
  </si>
  <si>
    <t xml:space="preserve">energie </t>
  </si>
  <si>
    <t>dohody</t>
  </si>
  <si>
    <r>
      <t>paragraf 51</t>
    </r>
    <r>
      <rPr>
        <sz val="10"/>
        <rFont val="Arial CE"/>
        <family val="0"/>
      </rPr>
      <t>-Pečovatelská služba</t>
    </r>
  </si>
  <si>
    <r>
      <t>paragraf 51</t>
    </r>
    <r>
      <rPr>
        <sz val="10"/>
        <rFont val="Arial CE"/>
        <family val="0"/>
      </rPr>
      <t>-Domy s pečov. službou</t>
    </r>
  </si>
  <si>
    <t>opravná položka k pohledávkám</t>
  </si>
  <si>
    <t>Návrh rozpočtu 2011</t>
  </si>
  <si>
    <t>tech. zhodn. budov</t>
  </si>
  <si>
    <t>zel. plochy,úklid chodníků, sněhu</t>
  </si>
  <si>
    <t>nájem výdejníků a koberců</t>
  </si>
  <si>
    <t>Pořádání kulturních akcí</t>
  </si>
  <si>
    <r>
      <t>paragraf 45</t>
    </r>
    <r>
      <rPr>
        <sz val="10"/>
        <rFont val="Arial CE"/>
        <family val="0"/>
      </rPr>
      <t>-Údržba a vzhled obce</t>
    </r>
  </si>
  <si>
    <t>výlety - dar -p. Brož</t>
  </si>
  <si>
    <t>Stránka 13</t>
  </si>
  <si>
    <t xml:space="preserve">Ostatní správní náklady </t>
  </si>
  <si>
    <t>Byty</t>
  </si>
  <si>
    <t>Nebytové prostory</t>
  </si>
  <si>
    <t>Výdaje</t>
  </si>
  <si>
    <t>Byty - Opravy a vyúčtovatelné služby</t>
  </si>
  <si>
    <t>Nebytové prostory - opravy a služby</t>
  </si>
  <si>
    <t>Převod do hlavní činnosti</t>
  </si>
  <si>
    <t>Ostatní - pozemky, prodej, věcná břemena</t>
  </si>
  <si>
    <t>nájemné</t>
  </si>
  <si>
    <t>vyúčtovatelné služby</t>
  </si>
  <si>
    <t>režijní náklady</t>
  </si>
  <si>
    <t>Ostatní</t>
  </si>
  <si>
    <t>daň z převodu nemov</t>
  </si>
  <si>
    <t>Klub seniorů</t>
  </si>
  <si>
    <t>nízkoprahové centrum</t>
  </si>
  <si>
    <t>společenské akce</t>
  </si>
  <si>
    <t>ostatní údržba zeleně - prořezy</t>
  </si>
  <si>
    <t>výdaje ze sociálního fondu</t>
  </si>
  <si>
    <t>Dotace na výkon přenesené působnosti</t>
  </si>
  <si>
    <t>správce OMIBNH</t>
  </si>
  <si>
    <t>nemocenská plac. zaměstnavatelem.</t>
  </si>
  <si>
    <r>
      <t>paragraf 20-</t>
    </r>
    <r>
      <rPr>
        <sz val="10"/>
        <rFont val="Arial CE"/>
        <family val="0"/>
      </rPr>
      <t xml:space="preserve"> Pojištění </t>
    </r>
  </si>
  <si>
    <r>
      <t>§20-</t>
    </r>
    <r>
      <rPr>
        <b/>
        <sz val="10"/>
        <rFont val="Arial CE"/>
        <family val="0"/>
      </rPr>
      <t xml:space="preserve"> Pojištění </t>
    </r>
  </si>
  <si>
    <t>Opravy a úpravy</t>
  </si>
  <si>
    <t>(neinvestiční výdaje celkem)</t>
  </si>
  <si>
    <t>(investiční výdaje celkem)</t>
  </si>
  <si>
    <t>Příjmy a výdaje</t>
  </si>
  <si>
    <t>věcná břemena</t>
  </si>
  <si>
    <t xml:space="preserve">Úroky </t>
  </si>
  <si>
    <t>dotace HMP</t>
  </si>
  <si>
    <t xml:space="preserve"> </t>
  </si>
  <si>
    <t>investice</t>
  </si>
  <si>
    <t xml:space="preserve">materiál </t>
  </si>
  <si>
    <t>Náhrada dotace ze SR</t>
  </si>
  <si>
    <t>Výdaje zdaňované činnosti</t>
  </si>
  <si>
    <t>Plán výnosů a nákladů zdaňované činnosti</t>
  </si>
  <si>
    <t>Stránka 5</t>
  </si>
  <si>
    <r>
      <t>§79</t>
    </r>
    <r>
      <rPr>
        <b/>
        <sz val="10"/>
        <rFont val="Arial CE"/>
        <family val="0"/>
      </rPr>
      <t>-Klub seniorů a tělesně postižen.</t>
    </r>
  </si>
  <si>
    <t>klub tělesně postižených</t>
  </si>
  <si>
    <r>
      <t>§51</t>
    </r>
    <r>
      <rPr>
        <b/>
        <sz val="10"/>
        <rFont val="Arial CE"/>
        <family val="0"/>
      </rPr>
      <t>-Domy seniorů (2 domy)</t>
    </r>
  </si>
  <si>
    <t>Oddíl 34-Tělovýchova a zájmová činnost</t>
  </si>
  <si>
    <r>
      <t>§21</t>
    </r>
    <r>
      <rPr>
        <b/>
        <sz val="10"/>
        <rFont val="Arial CE"/>
        <family val="0"/>
      </rPr>
      <t>-Volný čas dětí a mládeže</t>
    </r>
  </si>
  <si>
    <t>aktivizace seniorů</t>
  </si>
  <si>
    <t xml:space="preserve">Oddíl 53-bezpečnost a veřejný pořádek </t>
  </si>
  <si>
    <r>
      <t>§11</t>
    </r>
    <r>
      <rPr>
        <b/>
        <sz val="10"/>
        <rFont val="Arial CE"/>
        <family val="0"/>
      </rPr>
      <t>- Prevence kriminality</t>
    </r>
  </si>
  <si>
    <t>paragraf 19-Podpora sportovních odílů</t>
  </si>
  <si>
    <r>
      <t>paragraf 21</t>
    </r>
    <r>
      <rPr>
        <sz val="10"/>
        <rFont val="Arial CE"/>
        <family val="0"/>
      </rPr>
      <t>-Volný čas dětí a mládeže</t>
    </r>
  </si>
  <si>
    <t>paragraf 59-Ostatní služby</t>
  </si>
  <si>
    <r>
      <t>paragraf 11</t>
    </r>
    <r>
      <rPr>
        <sz val="10"/>
        <rFont val="Arial CE"/>
        <family val="0"/>
      </rPr>
      <t>- Prevence kriminality</t>
    </r>
  </si>
  <si>
    <t xml:space="preserve"> prodej nemovitostí</t>
  </si>
  <si>
    <t xml:space="preserve">Převod HV do rozpočtu </t>
  </si>
  <si>
    <r>
      <t>§19</t>
    </r>
    <r>
      <rPr>
        <b/>
        <sz val="10"/>
        <rFont val="Arial CE"/>
        <family val="0"/>
      </rPr>
      <t>-Podpora sportovních oddílů</t>
    </r>
  </si>
  <si>
    <r>
      <t>paragraf 79</t>
    </r>
    <r>
      <rPr>
        <sz val="10"/>
        <rFont val="Arial CE"/>
        <family val="0"/>
      </rPr>
      <t>-Klub seniorů a invalidů</t>
    </r>
  </si>
  <si>
    <t>§39-Podpora pěstounské péče</t>
  </si>
  <si>
    <t>preventivní akce</t>
  </si>
  <si>
    <t>Opravy techniky a doprav značení</t>
  </si>
  <si>
    <t xml:space="preserve">granty </t>
  </si>
  <si>
    <t>drobný dlouhodobý majetek</t>
  </si>
  <si>
    <t>odpisy + cena prodaných pozemků</t>
  </si>
  <si>
    <t xml:space="preserve">městské části z hospodářských výsledků minulých let. </t>
  </si>
  <si>
    <t>Hospodaření městské části je tedy vyrovnané a městská část nebude zatížena úvěry.</t>
  </si>
  <si>
    <t>Saldo rozpočtu i zdaňované činnosti je pokryto zůstatkem finančních prostředků na účtech</t>
  </si>
  <si>
    <t>•</t>
  </si>
  <si>
    <t>§59-Ostatní  sociální služby (pošta)</t>
  </si>
  <si>
    <t xml:space="preserve">Běžná údržba byt. Domů </t>
  </si>
  <si>
    <t>Běžná údržba nebyt. prost.</t>
  </si>
  <si>
    <t xml:space="preserve">Bytové domy - opravy </t>
  </si>
  <si>
    <t xml:space="preserve">Nebytové prostory </t>
  </si>
  <si>
    <t>Nájem z nebytových prostor       603/15</t>
  </si>
  <si>
    <t>Nájemne z bytových domů         603/20</t>
  </si>
  <si>
    <r>
      <t>paragraf 30-</t>
    </r>
    <r>
      <rPr>
        <sz val="10"/>
        <rFont val="Arial CE"/>
        <family val="0"/>
      </rPr>
      <t xml:space="preserve"> fin. vyp. dot., splátka půjčky </t>
    </r>
  </si>
  <si>
    <t>Stránka 14</t>
  </si>
  <si>
    <t>Rozpočet</t>
  </si>
  <si>
    <t>Název položky</t>
  </si>
  <si>
    <t>Kapitálové příjmy</t>
  </si>
  <si>
    <t>Přijaté transfery</t>
  </si>
  <si>
    <t>z toho:</t>
  </si>
  <si>
    <t>Dotace HMP</t>
  </si>
  <si>
    <t>Převod ze zdaň. činnosti</t>
  </si>
  <si>
    <t>Provozní výdaje</t>
  </si>
  <si>
    <t>Kapitálové výdaje</t>
  </si>
  <si>
    <t>Saldo rozpočtu</t>
  </si>
  <si>
    <t>Přijetí dlouhodobých závazků</t>
  </si>
  <si>
    <t>Úhrada dlouhodobých závazků</t>
  </si>
  <si>
    <t>Saldo z úvěrových operací</t>
  </si>
  <si>
    <t>Rezerva na dluhovou službu</t>
  </si>
  <si>
    <t>Výnosy z nájemného</t>
  </si>
  <si>
    <t>Výnosy celkem</t>
  </si>
  <si>
    <t>Běžné náklady</t>
  </si>
  <si>
    <t>Generální opravy</t>
  </si>
  <si>
    <t>Náklady celkem</t>
  </si>
  <si>
    <t>Výsledek hospodaření</t>
  </si>
  <si>
    <t>Skut. 2015</t>
  </si>
  <si>
    <t>RV 2021</t>
  </si>
  <si>
    <t>Poplatek ze vstupného</t>
  </si>
  <si>
    <t>příspěvek na provoz letců</t>
  </si>
  <si>
    <t>příspěvek na provoz albrechtická</t>
  </si>
  <si>
    <t>§11-Sociální poradenství</t>
  </si>
  <si>
    <r>
      <t>§30-</t>
    </r>
    <r>
      <rPr>
        <b/>
        <sz val="10"/>
        <rFont val="Arial CE"/>
        <family val="0"/>
      </rPr>
      <t xml:space="preserve"> Fin. vyp. dotací</t>
    </r>
  </si>
  <si>
    <t>paragraf 11- Příspěvek MŠ Letců</t>
  </si>
  <si>
    <t>paragraf 11- Příspěvek MŠ Albrechtická</t>
  </si>
  <si>
    <t>údržba, gen.opr. Tatra</t>
  </si>
  <si>
    <t>RV 2022</t>
  </si>
  <si>
    <t>kultura</t>
  </si>
  <si>
    <t>investice stavby</t>
  </si>
  <si>
    <t>tělocvična ZŠ</t>
  </si>
  <si>
    <r>
      <t>paragraf 13</t>
    </r>
    <r>
      <rPr>
        <sz val="10"/>
        <rFont val="Arial CE"/>
        <family val="0"/>
      </rPr>
      <t>- Budova základní školy</t>
    </r>
  </si>
  <si>
    <r>
      <t>paragraf 13</t>
    </r>
    <r>
      <rPr>
        <sz val="10"/>
        <rFont val="Arial CE"/>
        <family val="0"/>
      </rPr>
      <t>- Příspěvek ZŠ Albrechtická</t>
    </r>
  </si>
  <si>
    <t>paragraf 39-Podpora pěstounské péče</t>
  </si>
  <si>
    <t>dotace letců</t>
  </si>
  <si>
    <t>dotace albrechtická</t>
  </si>
  <si>
    <r>
      <t>§13</t>
    </r>
    <r>
      <rPr>
        <b/>
        <sz val="10"/>
        <rFont val="Arial CE"/>
        <family val="0"/>
      </rPr>
      <t xml:space="preserve">- nebytové hospodářství </t>
    </r>
  </si>
  <si>
    <r>
      <t>paragraf 13</t>
    </r>
    <r>
      <rPr>
        <sz val="10"/>
        <rFont val="Arial CE"/>
        <family val="0"/>
      </rPr>
      <t>- Nebytové hospodářství</t>
    </r>
  </si>
  <si>
    <r>
      <t>§18</t>
    </r>
    <r>
      <rPr>
        <b/>
        <sz val="10"/>
        <rFont val="Arial CE"/>
        <family val="0"/>
      </rPr>
      <t>-Volby prezidenta ČR</t>
    </r>
  </si>
  <si>
    <r>
      <t>§14</t>
    </r>
    <r>
      <rPr>
        <b/>
        <sz val="10"/>
        <rFont val="Arial CE"/>
        <family val="0"/>
      </rPr>
      <t>-Volby do PS parlamentu</t>
    </r>
  </si>
  <si>
    <r>
      <t>paragraf 18</t>
    </r>
    <r>
      <rPr>
        <sz val="10"/>
        <rFont val="Arial CE"/>
        <family val="0"/>
      </rPr>
      <t>-Volby prezidenta ČR</t>
    </r>
  </si>
  <si>
    <r>
      <t>paragraf 14</t>
    </r>
    <r>
      <rPr>
        <sz val="10"/>
        <rFont val="Arial CE"/>
        <family val="0"/>
      </rPr>
      <t>-Volby do PS parlamentu ČR</t>
    </r>
  </si>
  <si>
    <r>
      <t>§12</t>
    </r>
    <r>
      <rPr>
        <b/>
        <sz val="10"/>
        <rFont val="Arial CE"/>
        <family val="0"/>
      </rPr>
      <t xml:space="preserve">-Sportovní zařízení </t>
    </r>
  </si>
  <si>
    <r>
      <t>paragraf 12</t>
    </r>
    <r>
      <rPr>
        <sz val="10"/>
        <rFont val="Arial CE"/>
        <family val="0"/>
      </rPr>
      <t>-Sportovní zařízení</t>
    </r>
  </si>
  <si>
    <t>opravy, údržba, správa</t>
  </si>
  <si>
    <t xml:space="preserve">Projekty, spoluúčasti </t>
  </si>
  <si>
    <r>
      <t>§45</t>
    </r>
    <r>
      <rPr>
        <b/>
        <sz val="10"/>
        <rFont val="Arial CE"/>
        <family val="0"/>
      </rPr>
      <t>-Údržba veřejných ploch</t>
    </r>
  </si>
  <si>
    <t>Replika kapličky</t>
  </si>
  <si>
    <t>Skut. 2017</t>
  </si>
  <si>
    <t>RV 2023</t>
  </si>
  <si>
    <t xml:space="preserve"> Skut. 2016</t>
  </si>
  <si>
    <t>Plán výnosů a nákladů zdaňované činnosti (bez odpisů a zůstatkových cen prodaného majetku)</t>
  </si>
  <si>
    <t>Celkem rozpočet a zdaňovaná činnost</t>
  </si>
  <si>
    <t>Stránka 12</t>
  </si>
  <si>
    <t>Stránka 7</t>
  </si>
  <si>
    <t>Stránka 8</t>
  </si>
  <si>
    <t>Stránka 9</t>
  </si>
  <si>
    <t>Stránka 10</t>
  </si>
  <si>
    <t>Stránka 11</t>
  </si>
  <si>
    <t xml:space="preserve">spoluúčast, projekt - vybavení, zahr </t>
  </si>
  <si>
    <t>Finanční vypořádání</t>
  </si>
  <si>
    <r>
      <t>§12</t>
    </r>
    <r>
      <rPr>
        <b/>
        <sz val="10"/>
        <rFont val="Arial CE"/>
        <family val="0"/>
      </rPr>
      <t>- Bytové hospodářství</t>
    </r>
  </si>
  <si>
    <t>Návrh rozpočtu 2019</t>
  </si>
  <si>
    <t>investice-CAS</t>
  </si>
  <si>
    <t>Splátky Nouzov</t>
  </si>
  <si>
    <t>rekonstrukce kotelny Borovnická</t>
  </si>
  <si>
    <t>Zůstatky účtů MČ</t>
  </si>
  <si>
    <t>občerstvení</t>
  </si>
  <si>
    <r>
      <t>paragraf 12</t>
    </r>
    <r>
      <rPr>
        <sz val="10"/>
        <rFont val="Arial CE"/>
        <family val="0"/>
      </rPr>
      <t>- Bytové hospodářství</t>
    </r>
  </si>
  <si>
    <t>hřiště</t>
  </si>
  <si>
    <t>Klub sebeobrany</t>
  </si>
  <si>
    <t>Skut. 2018</t>
  </si>
  <si>
    <t>RV 2024</t>
  </si>
  <si>
    <t>Návrh rozpočtu 2020</t>
  </si>
  <si>
    <r>
      <t>§15</t>
    </r>
    <r>
      <rPr>
        <b/>
        <sz val="10"/>
        <rFont val="Arial CE"/>
        <family val="0"/>
      </rPr>
      <t>-Volby parlamentu EU</t>
    </r>
  </si>
  <si>
    <t>Upravený rozpočet 2019</t>
  </si>
  <si>
    <t>Návrh rozpočtu na rok 2020</t>
  </si>
  <si>
    <r>
      <t>paragraf 15</t>
    </r>
    <r>
      <rPr>
        <sz val="10"/>
        <rFont val="Arial CE"/>
        <family val="0"/>
      </rPr>
      <t>-Volby parlamentu EU</t>
    </r>
  </si>
  <si>
    <t>Plán výnosů a nákladů zdaňované činnosti na rok 2020</t>
  </si>
  <si>
    <t>Deratizace + oprava zdrav střed</t>
  </si>
  <si>
    <t>Skut. 2019</t>
  </si>
  <si>
    <t>Rozp 2020</t>
  </si>
  <si>
    <t>RV 2025</t>
  </si>
  <si>
    <t>provoz nové tělocvičny</t>
  </si>
  <si>
    <t>(teplovod ZŠ, výměníky, zdravotní středisko)</t>
  </si>
  <si>
    <r>
      <t>paragraf 13</t>
    </r>
    <r>
      <rPr>
        <sz val="10"/>
        <rFont val="Arial CE"/>
        <family val="0"/>
      </rPr>
      <t>- Provoz nové tělocvičny</t>
    </r>
  </si>
  <si>
    <t>Schválený rozpočet 2019</t>
  </si>
  <si>
    <r>
      <t>paragraf 11</t>
    </r>
    <r>
      <rPr>
        <sz val="10"/>
        <rFont val="Arial CE"/>
        <family val="0"/>
      </rPr>
      <t>- Budovy mateřských škol</t>
    </r>
  </si>
  <si>
    <t>Zdaňovaná činnost</t>
  </si>
  <si>
    <t>Rozpočtový výhled Městské části Praha 19 do roku 2025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</si>
</sst>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0.00000"/>
    <numFmt numFmtId="171" formatCode="[$-405]d\.\ mmmm\ yyyy"/>
    <numFmt numFmtId="172" formatCode="d/m/yy;@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sz val="12"/>
      <name val="Arial CE"/>
      <family val="0"/>
    </font>
    <font>
      <b/>
      <i/>
      <sz val="10"/>
      <name val="Arial"/>
      <family val="2"/>
    </font>
    <font>
      <i/>
      <sz val="8"/>
      <name val="Arial CE"/>
      <family val="0"/>
    </font>
    <font>
      <b/>
      <sz val="10"/>
      <color indexed="10"/>
      <name val="Arial CE"/>
      <family val="0"/>
    </font>
    <font>
      <i/>
      <sz val="10"/>
      <color indexed="22"/>
      <name val="Arial CE"/>
      <family val="0"/>
    </font>
    <font>
      <i/>
      <sz val="10"/>
      <color indexed="22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i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b/>
      <i/>
      <sz val="9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8" fillId="33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15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wrapText="1"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33" borderId="14" xfId="0" applyFont="1" applyFill="1" applyBorder="1" applyAlignment="1">
      <alignment/>
    </xf>
    <xf numFmtId="3" fontId="4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3" fontId="17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8" fillId="33" borderId="18" xfId="0" applyNumberFormat="1" applyFont="1" applyFill="1" applyBorder="1" applyAlignment="1">
      <alignment/>
    </xf>
    <xf numFmtId="3" fontId="18" fillId="33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9" xfId="0" applyFont="1" applyFill="1" applyBorder="1" applyAlignment="1">
      <alignment/>
    </xf>
    <xf numFmtId="3" fontId="18" fillId="37" borderId="2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2" fontId="0" fillId="0" borderId="0" xfId="0" applyNumberFormat="1" applyBorder="1" applyAlignment="1">
      <alignment/>
    </xf>
    <xf numFmtId="0" fontId="8" fillId="33" borderId="19" xfId="0" applyFont="1" applyFill="1" applyBorder="1" applyAlignment="1">
      <alignment/>
    </xf>
    <xf numFmtId="3" fontId="18" fillId="33" borderId="20" xfId="0" applyNumberFormat="1" applyFont="1" applyFill="1" applyBorder="1" applyAlignment="1">
      <alignment/>
    </xf>
    <xf numFmtId="3" fontId="17" fillId="33" borderId="18" xfId="0" applyNumberFormat="1" applyFont="1" applyFill="1" applyBorder="1" applyAlignment="1">
      <alignment/>
    </xf>
    <xf numFmtId="3" fontId="17" fillId="33" borderId="16" xfId="0" applyNumberFormat="1" applyFont="1" applyFill="1" applyBorder="1" applyAlignment="1">
      <alignment/>
    </xf>
    <xf numFmtId="0" fontId="17" fillId="0" borderId="16" xfId="0" applyFont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8" fillId="33" borderId="21" xfId="0" applyNumberFormat="1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3" fontId="18" fillId="0" borderId="22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8" fillId="33" borderId="22" xfId="0" applyNumberFormat="1" applyFont="1" applyFill="1" applyBorder="1" applyAlignment="1">
      <alignment/>
    </xf>
    <xf numFmtId="3" fontId="17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33" borderId="24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33" borderId="25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17" fillId="0" borderId="17" xfId="0" applyNumberFormat="1" applyFont="1" applyFill="1" applyBorder="1" applyAlignment="1" quotePrefix="1">
      <alignment/>
    </xf>
    <xf numFmtId="0" fontId="8" fillId="33" borderId="0" xfId="0" applyFont="1" applyFill="1" applyBorder="1" applyAlignment="1">
      <alignment/>
    </xf>
    <xf numFmtId="3" fontId="0" fillId="6" borderId="26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8" fillId="33" borderId="32" xfId="0" applyNumberFormat="1" applyFont="1" applyFill="1" applyBorder="1" applyAlignment="1">
      <alignment/>
    </xf>
    <xf numFmtId="3" fontId="8" fillId="33" borderId="33" xfId="0" applyNumberFormat="1" applyFont="1" applyFill="1" applyBorder="1" applyAlignment="1">
      <alignment/>
    </xf>
    <xf numFmtId="3" fontId="13" fillId="6" borderId="26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91">
      <selection activeCell="J55" sqref="J55"/>
    </sheetView>
  </sheetViews>
  <sheetFormatPr defaultColWidth="9.00390625" defaultRowHeight="12.75"/>
  <cols>
    <col min="1" max="1" width="2.125" style="8" customWidth="1"/>
    <col min="2" max="2" width="2.75390625" style="8" customWidth="1"/>
    <col min="3" max="3" width="3.125" style="8" customWidth="1"/>
    <col min="4" max="4" width="32.00390625" style="8" customWidth="1"/>
    <col min="5" max="5" width="9.75390625" style="63" customWidth="1"/>
    <col min="6" max="7" width="8.75390625" style="63" customWidth="1"/>
  </cols>
  <sheetData>
    <row r="1" spans="1:4" ht="15.75">
      <c r="A1" s="7"/>
      <c r="B1" s="7"/>
      <c r="C1" s="14" t="s">
        <v>343</v>
      </c>
      <c r="D1" s="7"/>
    </row>
    <row r="2" ht="12.75">
      <c r="C2" s="7" t="s">
        <v>122</v>
      </c>
    </row>
    <row r="3" spans="1:4" ht="12" customHeight="1">
      <c r="A3" s="7"/>
      <c r="B3" s="7"/>
      <c r="D3" s="61"/>
    </row>
    <row r="4" spans="1:7" ht="15" customHeight="1">
      <c r="A4" s="2" t="s">
        <v>115</v>
      </c>
      <c r="C4" s="7"/>
      <c r="D4" s="7"/>
      <c r="G4" s="63" t="s">
        <v>130</v>
      </c>
    </row>
    <row r="5" ht="4.5" customHeight="1"/>
    <row r="6" spans="1:7" ht="41.25" customHeight="1">
      <c r="A6" s="7"/>
      <c r="B6" s="7"/>
      <c r="C6" s="7"/>
      <c r="D6" s="7"/>
      <c r="E6" s="156" t="s">
        <v>329</v>
      </c>
      <c r="F6" s="95" t="s">
        <v>342</v>
      </c>
      <c r="G6" s="156" t="s">
        <v>340</v>
      </c>
    </row>
    <row r="7" spans="1:7" s="14" customFormat="1" ht="15.75">
      <c r="A7" s="21" t="s">
        <v>9</v>
      </c>
      <c r="B7" s="21"/>
      <c r="C7" s="21"/>
      <c r="D7" s="21"/>
      <c r="E7" s="65">
        <f>'Rozpis položek příjmů'!H6</f>
        <v>130504</v>
      </c>
      <c r="F7" s="65">
        <f>'Rozpis položek příjmů'!I6</f>
        <v>177537</v>
      </c>
      <c r="G7" s="65">
        <f>'Rozpis položek příjmů'!J6</f>
        <v>108855</v>
      </c>
    </row>
    <row r="8" ht="13.5" thickBot="1"/>
    <row r="9" spans="1:7" s="14" customFormat="1" ht="15.75">
      <c r="A9" s="2"/>
      <c r="B9" s="55" t="s">
        <v>29</v>
      </c>
      <c r="C9" s="56"/>
      <c r="D9" s="56"/>
      <c r="E9" s="86">
        <f>'Rozpis položek příjmů'!H8</f>
        <v>8920</v>
      </c>
      <c r="F9" s="86">
        <f>'Rozpis položek příjmů'!I8</f>
        <v>8980</v>
      </c>
      <c r="G9" s="86">
        <f>'Rozpis položek příjmů'!J8</f>
        <v>11550</v>
      </c>
    </row>
    <row r="10" spans="2:7" ht="12.75">
      <c r="B10" s="67"/>
      <c r="C10" s="28" t="s">
        <v>4</v>
      </c>
      <c r="D10" s="28"/>
      <c r="E10" s="80">
        <f>'Rozpis položek příjmů'!H9</f>
        <v>6000</v>
      </c>
      <c r="F10" s="80">
        <f>'Rozpis položek příjmů'!I9</f>
        <v>6000</v>
      </c>
      <c r="G10" s="80">
        <f>'Rozpis položek příjmů'!J9</f>
        <v>9000</v>
      </c>
    </row>
    <row r="11" spans="2:7" ht="12.75">
      <c r="B11" s="67"/>
      <c r="C11" s="28" t="s">
        <v>5</v>
      </c>
      <c r="D11" s="28"/>
      <c r="E11" s="80">
        <f>'Rozpis položek příjmů'!H10</f>
        <v>2100</v>
      </c>
      <c r="F11" s="80">
        <f>'Rozpis položek příjmů'!I10</f>
        <v>2100</v>
      </c>
      <c r="G11" s="80">
        <f>'Rozpis položek příjmů'!J10</f>
        <v>1700</v>
      </c>
    </row>
    <row r="12" spans="2:7" ht="12.75">
      <c r="B12" s="67"/>
      <c r="C12" s="28" t="s">
        <v>6</v>
      </c>
      <c r="D12" s="28"/>
      <c r="E12" s="80">
        <f>'Rozpis položek příjmů'!H11</f>
        <v>820</v>
      </c>
      <c r="F12" s="80">
        <f>'Rozpis položek příjmů'!I11</f>
        <v>880</v>
      </c>
      <c r="G12" s="80">
        <f>'Rozpis položek příjmů'!J11</f>
        <v>850</v>
      </c>
    </row>
    <row r="13" spans="2:7" ht="12.75">
      <c r="B13" s="67"/>
      <c r="C13" s="28"/>
      <c r="D13" s="28"/>
      <c r="E13" s="80"/>
      <c r="F13" s="80"/>
      <c r="G13" s="80"/>
    </row>
    <row r="14" spans="1:7" s="14" customFormat="1" ht="15.75">
      <c r="A14" s="2"/>
      <c r="B14" s="62" t="s">
        <v>7</v>
      </c>
      <c r="C14" s="34"/>
      <c r="D14" s="34"/>
      <c r="E14" s="81">
        <f>'Rozpis položek příjmů'!H18</f>
        <v>561</v>
      </c>
      <c r="F14" s="81">
        <f>'Rozpis položek příjmů'!I18</f>
        <v>10724</v>
      </c>
      <c r="G14" s="81">
        <f>'Rozpis položek příjmů'!J18</f>
        <v>700</v>
      </c>
    </row>
    <row r="15" spans="2:7" ht="12.75">
      <c r="B15" s="67"/>
      <c r="C15" s="28" t="s">
        <v>14</v>
      </c>
      <c r="D15" s="28"/>
      <c r="E15" s="80">
        <f>'Rozpis položek příjmů'!H19</f>
        <v>300</v>
      </c>
      <c r="F15" s="80">
        <f>'Rozpis položek příjmů'!I19</f>
        <v>300</v>
      </c>
      <c r="G15" s="80">
        <f>'Rozpis položek příjmů'!J19</f>
        <v>300</v>
      </c>
    </row>
    <row r="16" spans="2:7" ht="12.75">
      <c r="B16" s="67"/>
      <c r="C16" s="28" t="s">
        <v>26</v>
      </c>
      <c r="D16" s="28"/>
      <c r="E16" s="80">
        <f>'Rozpis položek příjmů'!H20</f>
        <v>260</v>
      </c>
      <c r="F16" s="80">
        <f>'Rozpis položek příjmů'!I20</f>
        <v>324</v>
      </c>
      <c r="G16" s="80">
        <f>'Rozpis položek příjmů'!J20</f>
        <v>200</v>
      </c>
    </row>
    <row r="17" spans="2:7" ht="12.75">
      <c r="B17" s="67"/>
      <c r="C17" s="28" t="s">
        <v>27</v>
      </c>
      <c r="D17" s="28"/>
      <c r="E17" s="80">
        <f>'Rozpis položek příjmů'!H25</f>
        <v>0</v>
      </c>
      <c r="F17" s="80">
        <f>'Rozpis položek příjmů'!I25</f>
        <v>9952</v>
      </c>
      <c r="G17" s="80">
        <f>'Rozpis položek příjmů'!J25</f>
        <v>0</v>
      </c>
    </row>
    <row r="18" spans="2:7" ht="12.75">
      <c r="B18" s="67"/>
      <c r="C18" s="28" t="s">
        <v>28</v>
      </c>
      <c r="D18" s="28"/>
      <c r="E18" s="80">
        <f>'Rozpis položek příjmů'!H26</f>
        <v>1</v>
      </c>
      <c r="F18" s="80">
        <f>'Rozpis položek příjmů'!I26</f>
        <v>148</v>
      </c>
      <c r="G18" s="80">
        <f>'Rozpis položek příjmů'!J26</f>
        <v>200</v>
      </c>
    </row>
    <row r="19" spans="2:7" ht="12.75">
      <c r="B19" s="67"/>
      <c r="C19" s="28"/>
      <c r="D19" s="28"/>
      <c r="E19" s="80"/>
      <c r="F19" s="80"/>
      <c r="G19" s="80"/>
    </row>
    <row r="20" spans="1:7" s="14" customFormat="1" ht="15.75">
      <c r="A20" s="2"/>
      <c r="B20" s="62" t="s">
        <v>30</v>
      </c>
      <c r="C20" s="34"/>
      <c r="D20" s="34"/>
      <c r="E20" s="81">
        <f>'Rozpis položek příjmů'!H35</f>
        <v>121023</v>
      </c>
      <c r="F20" s="81">
        <f>'Rozpis položek příjmů'!I35</f>
        <v>157833</v>
      </c>
      <c r="G20" s="81">
        <f>'Rozpis položek příjmů'!J35</f>
        <v>96605</v>
      </c>
    </row>
    <row r="21" spans="2:7" ht="12.75">
      <c r="B21" s="67"/>
      <c r="C21" s="28" t="s">
        <v>24</v>
      </c>
      <c r="D21" s="28"/>
      <c r="E21" s="80">
        <f>'Rozpis položek příjmů'!H36</f>
        <v>42252</v>
      </c>
      <c r="F21" s="80">
        <f>'Rozpis položek příjmů'!I36</f>
        <v>119103</v>
      </c>
      <c r="G21" s="80">
        <f>'Rozpis položek příjmů'!J36</f>
        <v>43159</v>
      </c>
    </row>
    <row r="22" spans="2:7" ht="12.75">
      <c r="B22" s="67"/>
      <c r="C22" s="28" t="s">
        <v>210</v>
      </c>
      <c r="D22" s="28"/>
      <c r="E22" s="80">
        <f>'Rozpis položek příjmů'!H42</f>
        <v>10771</v>
      </c>
      <c r="F22" s="80">
        <f>'Rozpis položek příjmů'!I42</f>
        <v>21762</v>
      </c>
      <c r="G22" s="80">
        <f>'Rozpis položek příjmů'!J42</f>
        <v>11446</v>
      </c>
    </row>
    <row r="23" spans="2:7" ht="12.75">
      <c r="B23" s="67"/>
      <c r="C23" s="28"/>
      <c r="D23" s="28"/>
      <c r="E23" s="80"/>
      <c r="F23" s="80"/>
      <c r="G23" s="80"/>
    </row>
    <row r="24" spans="2:7" ht="12.75">
      <c r="B24" s="67"/>
      <c r="C24" s="28" t="s">
        <v>31</v>
      </c>
      <c r="D24" s="28"/>
      <c r="E24" s="80">
        <f>'Rozpis položek příjmů'!H47</f>
        <v>68000</v>
      </c>
      <c r="F24" s="80">
        <f>'Rozpis položek příjmů'!I47</f>
        <v>16968</v>
      </c>
      <c r="G24" s="80">
        <f>'Rozpis položek příjmů'!J47</f>
        <v>42000</v>
      </c>
    </row>
    <row r="25" spans="2:7" ht="13.5" thickBot="1">
      <c r="B25" s="53"/>
      <c r="C25" s="54"/>
      <c r="D25" s="54"/>
      <c r="E25" s="82"/>
      <c r="F25" s="82"/>
      <c r="G25" s="82"/>
    </row>
    <row r="26" spans="1:7" s="14" customFormat="1" ht="15.75">
      <c r="A26" s="2"/>
      <c r="B26" s="27"/>
      <c r="C26" s="34"/>
      <c r="D26" s="34"/>
      <c r="E26" s="63"/>
      <c r="F26" s="63"/>
      <c r="G26" s="63" t="s">
        <v>130</v>
      </c>
    </row>
    <row r="27" spans="5:7" ht="38.25">
      <c r="E27" s="156" t="s">
        <v>329</v>
      </c>
      <c r="F27" s="95" t="s">
        <v>342</v>
      </c>
      <c r="G27" s="156" t="s">
        <v>340</v>
      </c>
    </row>
    <row r="28" spans="1:7" s="14" customFormat="1" ht="15.75">
      <c r="A28" s="21" t="s">
        <v>10</v>
      </c>
      <c r="B28" s="21"/>
      <c r="C28" s="21"/>
      <c r="D28" s="21"/>
      <c r="E28" s="65">
        <f>'Rozpis položek výdajů'!H6</f>
        <v>145645</v>
      </c>
      <c r="F28" s="65">
        <f>'Rozpis položek výdajů'!I6</f>
        <v>315878</v>
      </c>
      <c r="G28" s="65">
        <f>'Rozpis položek výdajů'!J6</f>
        <v>131240</v>
      </c>
    </row>
    <row r="29" ht="13.5" thickBot="1"/>
    <row r="30" spans="1:7" s="14" customFormat="1" ht="15.75">
      <c r="A30" s="2"/>
      <c r="B30" s="55" t="s">
        <v>32</v>
      </c>
      <c r="C30" s="56"/>
      <c r="D30" s="56"/>
      <c r="E30" s="86">
        <f>'Rozpis položek výdajů'!H8</f>
        <v>2000</v>
      </c>
      <c r="F30" s="86">
        <f>'Rozpis položek výdajů'!I8</f>
        <v>18852</v>
      </c>
      <c r="G30" s="86">
        <f>'Rozpis položek výdajů'!J8</f>
        <v>2000</v>
      </c>
    </row>
    <row r="31" spans="2:7" s="8" customFormat="1" ht="12.75">
      <c r="B31" s="67"/>
      <c r="C31" s="40" t="s">
        <v>146</v>
      </c>
      <c r="D31" s="37"/>
      <c r="E31" s="80">
        <f>'Rozpis položek výdajů'!H10</f>
        <v>1900</v>
      </c>
      <c r="F31" s="80">
        <f>'Rozpis položek výdajů'!I10</f>
        <v>1900</v>
      </c>
      <c r="G31" s="80">
        <f>'Rozpis položek výdajů'!J10</f>
        <v>1900</v>
      </c>
    </row>
    <row r="32" spans="2:7" s="8" customFormat="1" ht="12.75">
      <c r="B32" s="67"/>
      <c r="C32" s="40" t="s">
        <v>147</v>
      </c>
      <c r="D32" s="37"/>
      <c r="E32" s="80">
        <f>'Rozpis položek výdajů'!H16</f>
        <v>100</v>
      </c>
      <c r="F32" s="80">
        <f>'Rozpis položek výdajů'!I16</f>
        <v>16952</v>
      </c>
      <c r="G32" s="80">
        <f>'Rozpis položek výdajů'!J16</f>
        <v>100</v>
      </c>
    </row>
    <row r="33" spans="2:7" ht="12.75">
      <c r="B33" s="67"/>
      <c r="C33" s="28"/>
      <c r="D33" s="28"/>
      <c r="E33" s="80"/>
      <c r="F33" s="80"/>
      <c r="G33" s="80"/>
    </row>
    <row r="34" spans="1:7" s="14" customFormat="1" ht="15.75">
      <c r="A34" s="2"/>
      <c r="B34" s="62" t="s">
        <v>33</v>
      </c>
      <c r="C34" s="34"/>
      <c r="D34" s="34"/>
      <c r="E34" s="81">
        <f>'Rozpis položek výdajů'!H19</f>
        <v>120</v>
      </c>
      <c r="F34" s="81">
        <f>'Rozpis položek výdajů'!I19</f>
        <v>3520</v>
      </c>
      <c r="G34" s="81">
        <f>'Rozpis položek výdajů'!J19</f>
        <v>2120</v>
      </c>
    </row>
    <row r="35" spans="2:7" ht="12.75">
      <c r="B35" s="67"/>
      <c r="C35" s="37" t="s">
        <v>148</v>
      </c>
      <c r="D35" s="37"/>
      <c r="E35" s="80">
        <f>'Rozpis položek výdajů'!H21</f>
        <v>120</v>
      </c>
      <c r="F35" s="80">
        <f>'Rozpis položek výdajů'!I21</f>
        <v>3520</v>
      </c>
      <c r="G35" s="80">
        <f>'Rozpis položek výdajů'!J21</f>
        <v>2120</v>
      </c>
    </row>
    <row r="36" spans="2:7" ht="12.75">
      <c r="B36" s="67"/>
      <c r="C36" s="28"/>
      <c r="D36" s="28"/>
      <c r="E36" s="80"/>
      <c r="F36" s="80"/>
      <c r="G36" s="80"/>
    </row>
    <row r="37" spans="1:7" s="14" customFormat="1" ht="15.75">
      <c r="A37" s="2"/>
      <c r="B37" s="62" t="s">
        <v>37</v>
      </c>
      <c r="C37" s="34"/>
      <c r="D37" s="34"/>
      <c r="E37" s="81">
        <f>'Rozpis položek výdajů'!H24</f>
        <v>69270</v>
      </c>
      <c r="F37" s="81">
        <f>'Rozpis položek výdajů'!I24</f>
        <v>172057</v>
      </c>
      <c r="G37" s="81">
        <f>'Rozpis položek výdajů'!J24</f>
        <v>56894</v>
      </c>
    </row>
    <row r="38" spans="2:7" ht="12.75">
      <c r="B38" s="67"/>
      <c r="C38" s="37" t="s">
        <v>354</v>
      </c>
      <c r="D38" s="37"/>
      <c r="E38" s="80">
        <f>'Rozpis položek výdajů'!H31</f>
        <v>100</v>
      </c>
      <c r="F38" s="80">
        <f>'Rozpis položek výdajů'!I31</f>
        <v>260</v>
      </c>
      <c r="G38" s="80">
        <f>'Rozpis položek výdajů'!J31</f>
        <v>300</v>
      </c>
    </row>
    <row r="39" spans="2:10" ht="12.75">
      <c r="B39" s="67"/>
      <c r="C39" s="37" t="s">
        <v>291</v>
      </c>
      <c r="D39" s="37"/>
      <c r="E39" s="80">
        <f>'Rozpis položek výdajů'!H27</f>
        <v>1330</v>
      </c>
      <c r="F39" s="80">
        <f>'Rozpis položek výdajů'!I27+'Rozpis položek výdajů'!I29</f>
        <v>2710</v>
      </c>
      <c r="G39" s="80">
        <f>'Rozpis položek výdajů'!J27+'Rozpis položek výdajů'!J29</f>
        <v>1330</v>
      </c>
      <c r="J39" s="1"/>
    </row>
    <row r="40" spans="2:7" ht="12.75">
      <c r="B40" s="67"/>
      <c r="C40" s="37" t="s">
        <v>292</v>
      </c>
      <c r="D40" s="37"/>
      <c r="E40" s="80">
        <f>'Rozpis položek výdajů'!H28</f>
        <v>1740</v>
      </c>
      <c r="F40" s="80">
        <f>'Rozpis položek výdajů'!I28+'Rozpis položek výdajů'!I30</f>
        <v>2443</v>
      </c>
      <c r="G40" s="80">
        <f>'Rozpis položek výdajů'!J28+'Rozpis položek výdajů'!J30</f>
        <v>1964</v>
      </c>
    </row>
    <row r="41" spans="2:7" ht="12.75">
      <c r="B41" s="67"/>
      <c r="C41" s="37" t="s">
        <v>298</v>
      </c>
      <c r="D41" s="37"/>
      <c r="E41" s="80">
        <f>'Rozpis položek výdajů'!H34-'Rozpis položek výdajů'!H35</f>
        <v>58600</v>
      </c>
      <c r="F41" s="80">
        <f>'Rozpis položek výdajů'!I38+'Rozpis položek výdajů'!I39+'Rozpis položek výdajů'!I40</f>
        <v>150146</v>
      </c>
      <c r="G41" s="80">
        <f>'Rozpis položek výdajů'!J38+'Rozpis položek výdajů'!J39+'Rozpis položek výdajů'!J40</f>
        <v>40683</v>
      </c>
    </row>
    <row r="42" spans="2:8" ht="12.75">
      <c r="B42" s="67"/>
      <c r="C42" s="37" t="s">
        <v>299</v>
      </c>
      <c r="D42" s="37"/>
      <c r="E42" s="80">
        <f>'Rozpis položek výdajů'!H35+'Rozpis položek výdajů'!H37</f>
        <v>7500</v>
      </c>
      <c r="F42" s="80">
        <f>'Rozpis položek výdajů'!I35+'Rozpis položek výdajů'!I37</f>
        <v>16498</v>
      </c>
      <c r="G42" s="80">
        <f>'Rozpis položek výdajů'!J35+'Rozpis položek výdajů'!J37</f>
        <v>7617</v>
      </c>
      <c r="H42" s="1"/>
    </row>
    <row r="43" spans="2:10" ht="12.75">
      <c r="B43" s="67"/>
      <c r="C43" s="37" t="s">
        <v>352</v>
      </c>
      <c r="D43" s="37"/>
      <c r="E43" s="80">
        <f>'Rozpis položek výdajů'!H36</f>
        <v>0</v>
      </c>
      <c r="F43" s="80">
        <f>'Rozpis položek výdajů'!I36</f>
        <v>0</v>
      </c>
      <c r="G43" s="80">
        <f>'Rozpis položek výdajů'!J36</f>
        <v>5000</v>
      </c>
      <c r="H43" s="1"/>
      <c r="J43" s="1"/>
    </row>
    <row r="44" spans="2:7" ht="12.75">
      <c r="B44" s="67"/>
      <c r="C44" s="28"/>
      <c r="D44" s="28"/>
      <c r="E44" s="80"/>
      <c r="F44" s="80"/>
      <c r="G44" s="80"/>
    </row>
    <row r="45" spans="1:7" s="14" customFormat="1" ht="15.75">
      <c r="A45" s="2"/>
      <c r="B45" s="62" t="s">
        <v>38</v>
      </c>
      <c r="C45" s="34"/>
      <c r="D45" s="34"/>
      <c r="E45" s="81">
        <f>'Rozpis položek výdajů'!H44</f>
        <v>2220</v>
      </c>
      <c r="F45" s="81">
        <f>'Rozpis položek výdajů'!I44</f>
        <v>2476</v>
      </c>
      <c r="G45" s="81">
        <f>'Rozpis položek výdajů'!J44</f>
        <v>2390</v>
      </c>
    </row>
    <row r="46" spans="2:7" ht="12.75">
      <c r="B46" s="67"/>
      <c r="C46" s="37" t="s">
        <v>149</v>
      </c>
      <c r="D46" s="37"/>
      <c r="E46" s="80">
        <f>'Rozpis položek výdajů'!H46</f>
        <v>80</v>
      </c>
      <c r="F46" s="80">
        <f>'Rozpis položek výdajů'!I46</f>
        <v>109</v>
      </c>
      <c r="G46" s="80">
        <f>'Rozpis položek výdajů'!J46</f>
        <v>80</v>
      </c>
    </row>
    <row r="47" spans="2:7" ht="12.75">
      <c r="B47" s="67"/>
      <c r="C47" s="37" t="s">
        <v>150</v>
      </c>
      <c r="D47" s="37"/>
      <c r="E47" s="80">
        <f>'Rozpis položek výdajů'!H53</f>
        <v>870</v>
      </c>
      <c r="F47" s="80">
        <f>'Rozpis položek výdajů'!I53</f>
        <v>870</v>
      </c>
      <c r="G47" s="80">
        <f>'Rozpis položek výdajů'!J53</f>
        <v>800</v>
      </c>
    </row>
    <row r="48" spans="2:7" ht="12.75">
      <c r="B48" s="67"/>
      <c r="C48" s="37" t="s">
        <v>151</v>
      </c>
      <c r="D48" s="37"/>
      <c r="E48" s="80">
        <f>'Rozpis položek výdajů'!H59</f>
        <v>120</v>
      </c>
      <c r="F48" s="80">
        <f>'Rozpis položek výdajů'!I59</f>
        <v>120</v>
      </c>
      <c r="G48" s="80">
        <f>'Rozpis položek výdajů'!J59</f>
        <v>120</v>
      </c>
    </row>
    <row r="49" spans="2:7" ht="12.75">
      <c r="B49" s="67"/>
      <c r="C49" s="37" t="s">
        <v>176</v>
      </c>
      <c r="D49" s="37"/>
      <c r="E49" s="80">
        <f>'Rozpis položek výdajů'!H63</f>
        <v>1150</v>
      </c>
      <c r="F49" s="80">
        <f>'Rozpis položek výdajů'!I63</f>
        <v>1377</v>
      </c>
      <c r="G49" s="80">
        <f>'Rozpis položek výdajů'!J63</f>
        <v>1390</v>
      </c>
    </row>
    <row r="50" spans="2:7" ht="12.75">
      <c r="B50" s="67"/>
      <c r="C50" s="37"/>
      <c r="D50" s="37"/>
      <c r="E50" s="80"/>
      <c r="F50" s="80"/>
      <c r="G50" s="80"/>
    </row>
    <row r="51" spans="2:7" ht="12.75">
      <c r="B51" s="73" t="s">
        <v>232</v>
      </c>
      <c r="C51" s="34"/>
      <c r="D51" s="34"/>
      <c r="E51" s="81">
        <f>'Rozpis položek výdajů'!H67</f>
        <v>1450</v>
      </c>
      <c r="F51" s="81">
        <f>'Rozpis položek výdajů'!I67</f>
        <v>3888</v>
      </c>
      <c r="G51" s="81">
        <f>'Rozpis položek výdajů'!J67</f>
        <v>1450</v>
      </c>
    </row>
    <row r="52" spans="2:7" ht="12.75">
      <c r="B52" s="67"/>
      <c r="C52" s="37" t="s">
        <v>237</v>
      </c>
      <c r="D52" s="37"/>
      <c r="E52" s="80">
        <f>'Rozpis položek výdajů'!H68+'Rozpis položek výdajů'!H69</f>
        <v>800</v>
      </c>
      <c r="F52" s="80">
        <f>'Rozpis položek výdajů'!I68+'Rozpis položek výdajů'!I69</f>
        <v>1651</v>
      </c>
      <c r="G52" s="80">
        <f>'Rozpis položek výdajů'!J68+'Rozpis položek výdajů'!J69</f>
        <v>900</v>
      </c>
    </row>
    <row r="53" spans="2:7" ht="12.75">
      <c r="B53" s="67"/>
      <c r="C53" s="37" t="s">
        <v>238</v>
      </c>
      <c r="D53" s="37"/>
      <c r="E53" s="80">
        <f>'Rozpis položek výdajů'!H70</f>
        <v>650</v>
      </c>
      <c r="F53" s="80">
        <f>'Rozpis položek výdajů'!I70</f>
        <v>1238</v>
      </c>
      <c r="G53" s="80">
        <f>'Rozpis položek výdajů'!J70</f>
        <v>550</v>
      </c>
    </row>
    <row r="54" spans="2:7" ht="12.75">
      <c r="B54" s="67"/>
      <c r="C54" s="37" t="s">
        <v>310</v>
      </c>
      <c r="D54" s="37"/>
      <c r="E54" s="80">
        <f>'Rozpis položek výdajů'!H72</f>
        <v>0</v>
      </c>
      <c r="F54" s="80">
        <f>'Rozpis položek výdajů'!I72</f>
        <v>999</v>
      </c>
      <c r="G54" s="80">
        <f>'Rozpis položek výdajů'!J72</f>
        <v>0</v>
      </c>
    </row>
    <row r="55" spans="2:7" ht="12.75">
      <c r="B55" s="67"/>
      <c r="C55" s="37"/>
      <c r="D55" s="37"/>
      <c r="E55" s="80"/>
      <c r="F55" s="80"/>
      <c r="G55" s="80"/>
    </row>
    <row r="56" spans="1:7" s="14" customFormat="1" ht="15.75">
      <c r="A56" s="2"/>
      <c r="B56" s="62" t="s">
        <v>39</v>
      </c>
      <c r="C56" s="34"/>
      <c r="D56" s="34"/>
      <c r="E56" s="81">
        <f>'Rozpis položek výdajů'!H74</f>
        <v>450</v>
      </c>
      <c r="F56" s="81">
        <f>'Rozpis položek výdajů'!I74</f>
        <v>461</v>
      </c>
      <c r="G56" s="81">
        <f>'Rozpis položek výdajů'!J74</f>
        <v>651</v>
      </c>
    </row>
    <row r="57" spans="2:7" ht="12.75">
      <c r="B57" s="67"/>
      <c r="C57" s="37" t="s">
        <v>152</v>
      </c>
      <c r="D57" s="37"/>
      <c r="E57" s="80">
        <f>'Rozpis položek výdajů'!H76</f>
        <v>450</v>
      </c>
      <c r="F57" s="80">
        <f>'Rozpis položek výdajů'!I76</f>
        <v>461</v>
      </c>
      <c r="G57" s="80">
        <f>'Rozpis položek výdajů'!J76</f>
        <v>651</v>
      </c>
    </row>
    <row r="58" spans="2:7" ht="12.75">
      <c r="B58" s="67"/>
      <c r="C58" s="37"/>
      <c r="D58" s="37"/>
      <c r="E58" s="80"/>
      <c r="F58" s="80"/>
      <c r="G58" s="80"/>
    </row>
    <row r="59" spans="1:7" s="14" customFormat="1" ht="15.75">
      <c r="A59" s="2"/>
      <c r="B59" s="62" t="s">
        <v>34</v>
      </c>
      <c r="C59" s="34"/>
      <c r="D59" s="34"/>
      <c r="E59" s="81">
        <f>'Rozpis položek výdajů'!H84</f>
        <v>1900</v>
      </c>
      <c r="F59" s="81">
        <f>'Rozpis položek výdajů'!I84</f>
        <v>37715</v>
      </c>
      <c r="G59" s="81">
        <f>'Rozpis položek výdajů'!J84</f>
        <v>600</v>
      </c>
    </row>
    <row r="60" spans="1:7" s="14" customFormat="1" ht="15.75">
      <c r="A60" s="2"/>
      <c r="B60" s="62"/>
      <c r="C60" s="37" t="s">
        <v>304</v>
      </c>
      <c r="D60" s="37"/>
      <c r="E60" s="80">
        <f>'Rozpis položek výdajů'!H93</f>
        <v>300</v>
      </c>
      <c r="F60" s="80">
        <f>'Rozpis položek výdajů'!I93</f>
        <v>36115</v>
      </c>
      <c r="G60" s="80">
        <f>'Rozpis položek výdajů'!J93</f>
        <v>0</v>
      </c>
    </row>
    <row r="61" spans="2:7" ht="12.75">
      <c r="B61" s="67"/>
      <c r="C61" s="37" t="s">
        <v>153</v>
      </c>
      <c r="D61" s="37"/>
      <c r="E61" s="80">
        <f>'Rozpis položek výdajů'!H87</f>
        <v>600</v>
      </c>
      <c r="F61" s="80">
        <f>'Rozpis položek výdajů'!I87</f>
        <v>600</v>
      </c>
      <c r="G61" s="80">
        <f>'Rozpis položek výdajů'!J87</f>
        <v>600</v>
      </c>
    </row>
    <row r="62" spans="2:7" ht="12.75">
      <c r="B62" s="67"/>
      <c r="C62" s="37" t="s">
        <v>335</v>
      </c>
      <c r="D62" s="37"/>
      <c r="E62" s="80">
        <f>'Rozpis položek výdajů'!H95</f>
        <v>1000</v>
      </c>
      <c r="F62" s="80">
        <f>'Rozpis položek výdajů'!I95</f>
        <v>1000</v>
      </c>
      <c r="G62" s="80">
        <f>'Rozpis položek výdajů'!J95</f>
        <v>0</v>
      </c>
    </row>
    <row r="63" spans="2:7" ht="12.75">
      <c r="B63" s="67"/>
      <c r="C63" s="28"/>
      <c r="D63" s="28"/>
      <c r="E63" s="80"/>
      <c r="F63" s="80"/>
      <c r="G63" s="80"/>
    </row>
    <row r="64" spans="1:7" s="14" customFormat="1" ht="15.75">
      <c r="A64" s="2"/>
      <c r="B64" s="62" t="s">
        <v>35</v>
      </c>
      <c r="C64" s="34"/>
      <c r="D64" s="34"/>
      <c r="E64" s="81">
        <f>'Rozpis položek výdajů'!H99</f>
        <v>5680</v>
      </c>
      <c r="F64" s="81">
        <f>'Rozpis položek výdajů'!I99</f>
        <v>7651</v>
      </c>
      <c r="G64" s="81">
        <f>'Rozpis položek výdajů'!J99</f>
        <v>8030</v>
      </c>
    </row>
    <row r="65" spans="2:7" ht="12.75">
      <c r="B65" s="67"/>
      <c r="C65" s="37" t="s">
        <v>154</v>
      </c>
      <c r="D65" s="37"/>
      <c r="E65" s="80">
        <f>'Rozpis položek výdajů'!H101</f>
        <v>180</v>
      </c>
      <c r="F65" s="80">
        <f>'Rozpis položek výdajů'!I101</f>
        <v>180</v>
      </c>
      <c r="G65" s="80">
        <f>'Rozpis položek výdajů'!J101</f>
        <v>180</v>
      </c>
    </row>
    <row r="66" spans="2:7" ht="12.75">
      <c r="B66" s="67"/>
      <c r="C66" s="37" t="s">
        <v>189</v>
      </c>
      <c r="D66" s="37"/>
      <c r="E66" s="80">
        <f>'Rozpis položek výdajů'!H105</f>
        <v>5500</v>
      </c>
      <c r="F66" s="80">
        <f>'Rozpis položek výdajů'!I105</f>
        <v>7471</v>
      </c>
      <c r="G66" s="80">
        <f>'Rozpis položek výdajů'!J105</f>
        <v>7850</v>
      </c>
    </row>
    <row r="67" spans="2:7" ht="12.75">
      <c r="B67" s="67"/>
      <c r="C67" s="37"/>
      <c r="D67" s="37"/>
      <c r="E67" s="80"/>
      <c r="F67" s="80"/>
      <c r="G67" s="80"/>
    </row>
    <row r="68" spans="1:7" s="14" customFormat="1" ht="15.75">
      <c r="A68" s="2"/>
      <c r="B68" s="62" t="s">
        <v>36</v>
      </c>
      <c r="C68" s="34"/>
      <c r="D68" s="34"/>
      <c r="E68" s="81">
        <f>'Rozpis položek výdajů'!H121</f>
        <v>600</v>
      </c>
      <c r="F68" s="81">
        <f>'Rozpis položek výdajů'!I121</f>
        <v>1640</v>
      </c>
      <c r="G68" s="81">
        <f>'Rozpis položek výdajů'!J121</f>
        <v>590</v>
      </c>
    </row>
    <row r="69" spans="2:7" ht="12.75">
      <c r="B69" s="67"/>
      <c r="C69" s="37" t="s">
        <v>181</v>
      </c>
      <c r="D69" s="37"/>
      <c r="E69" s="80">
        <f>'Rozpis položek výdajů'!H123</f>
        <v>150</v>
      </c>
      <c r="F69" s="80">
        <f>'Rozpis položek výdajů'!I123</f>
        <v>220</v>
      </c>
      <c r="G69" s="80">
        <f>'Rozpis položek výdajů'!J123</f>
        <v>150</v>
      </c>
    </row>
    <row r="70" spans="2:7" ht="12.75">
      <c r="B70" s="67"/>
      <c r="C70" s="37" t="s">
        <v>182</v>
      </c>
      <c r="D70" s="37"/>
      <c r="E70" s="80">
        <f>'Rozpis položek výdajů'!H128</f>
        <v>110</v>
      </c>
      <c r="F70" s="80">
        <f>'Rozpis položek výdajů'!I128</f>
        <v>110</v>
      </c>
      <c r="G70" s="80">
        <f>'Rozpis položek výdajů'!J128</f>
        <v>110</v>
      </c>
    </row>
    <row r="71" spans="2:7" ht="12.75">
      <c r="B71" s="67"/>
      <c r="C71" s="37" t="s">
        <v>244</v>
      </c>
      <c r="D71" s="37"/>
      <c r="E71" s="80">
        <f>'Rozpis položek výdajů'!H134</f>
        <v>340</v>
      </c>
      <c r="F71" s="80">
        <f>'Rozpis položek výdajů'!I134</f>
        <v>340</v>
      </c>
      <c r="G71" s="80">
        <f>'Rozpis položek výdajů'!J134</f>
        <v>330</v>
      </c>
    </row>
    <row r="72" spans="2:7" ht="12.75">
      <c r="B72" s="67"/>
      <c r="C72" s="37" t="s">
        <v>239</v>
      </c>
      <c r="D72" s="37"/>
      <c r="E72" s="80">
        <f>'Rozpis položek výdajů'!H139</f>
        <v>0</v>
      </c>
      <c r="F72" s="80">
        <f>'Rozpis položek výdajů'!I139</f>
        <v>0</v>
      </c>
      <c r="G72" s="80">
        <f>'Rozpis položek výdajů'!J139</f>
        <v>0</v>
      </c>
    </row>
    <row r="73" spans="2:7" ht="12.75">
      <c r="B73" s="67"/>
      <c r="C73" s="37" t="s">
        <v>300</v>
      </c>
      <c r="D73" s="37"/>
      <c r="E73" s="80">
        <f>'Rozpis položek výdajů'!H141</f>
        <v>0</v>
      </c>
      <c r="F73" s="80">
        <f>'Rozpis položek výdajů'!I141</f>
        <v>604</v>
      </c>
      <c r="G73" s="80">
        <f>'Rozpis položek výdajů'!J141</f>
        <v>0</v>
      </c>
    </row>
    <row r="74" spans="2:7" ht="12.75">
      <c r="B74" s="67"/>
      <c r="C74" s="37"/>
      <c r="D74" s="37"/>
      <c r="E74" s="80"/>
      <c r="F74" s="80"/>
      <c r="G74" s="80"/>
    </row>
    <row r="75" spans="1:7" s="14" customFormat="1" ht="15.75">
      <c r="A75" s="2"/>
      <c r="B75" s="62" t="s">
        <v>40</v>
      </c>
      <c r="C75" s="34"/>
      <c r="D75" s="34"/>
      <c r="E75" s="81">
        <f>'Rozpis položek výdajů'!H143</f>
        <v>190</v>
      </c>
      <c r="F75" s="81">
        <f>'Rozpis položek výdajů'!I143</f>
        <v>190</v>
      </c>
      <c r="G75" s="81">
        <f>'Rozpis položek výdajů'!J143</f>
        <v>500</v>
      </c>
    </row>
    <row r="76" spans="2:7" ht="12.75">
      <c r="B76" s="67"/>
      <c r="C76" s="37" t="s">
        <v>155</v>
      </c>
      <c r="D76" s="37"/>
      <c r="E76" s="80">
        <f>'Rozpis položek výdajů'!H145</f>
        <v>190</v>
      </c>
      <c r="F76" s="80">
        <f>'Rozpis položek výdajů'!I145</f>
        <v>190</v>
      </c>
      <c r="G76" s="80">
        <f>'Rozpis položek výdajů'!J145</f>
        <v>500</v>
      </c>
    </row>
    <row r="77" spans="2:7" ht="12.75">
      <c r="B77" s="67"/>
      <c r="C77" s="37"/>
      <c r="D77" s="37"/>
      <c r="E77" s="80"/>
      <c r="F77" s="80"/>
      <c r="G77" s="80"/>
    </row>
    <row r="78" spans="2:7" ht="12.75">
      <c r="B78" s="73" t="s">
        <v>235</v>
      </c>
      <c r="C78" s="37"/>
      <c r="D78" s="37"/>
      <c r="E78" s="81">
        <f>'Rozpis položek výdajů'!H147</f>
        <v>230</v>
      </c>
      <c r="F78" s="81">
        <f>'Rozpis položek výdajů'!I147</f>
        <v>578</v>
      </c>
      <c r="G78" s="81">
        <f>'Rozpis položek výdajů'!J147</f>
        <v>370</v>
      </c>
    </row>
    <row r="79" spans="2:7" ht="12.75">
      <c r="B79" s="73"/>
      <c r="C79" s="37" t="s">
        <v>240</v>
      </c>
      <c r="D79" s="37"/>
      <c r="E79" s="80">
        <f>'Rozpis položek výdajů'!H149</f>
        <v>230</v>
      </c>
      <c r="F79" s="80">
        <f>'Rozpis položek výdajů'!I149</f>
        <v>578</v>
      </c>
      <c r="G79" s="80">
        <f>'Rozpis položek výdajů'!J149</f>
        <v>370</v>
      </c>
    </row>
    <row r="80" spans="2:7" ht="12.75">
      <c r="B80" s="73"/>
      <c r="C80" s="37"/>
      <c r="D80" s="37"/>
      <c r="E80" s="80"/>
      <c r="F80" s="80"/>
      <c r="G80" s="80"/>
    </row>
    <row r="81" spans="1:7" s="14" customFormat="1" ht="15.75">
      <c r="A81" s="2"/>
      <c r="B81" s="62" t="s">
        <v>41</v>
      </c>
      <c r="C81" s="34"/>
      <c r="D81" s="34"/>
      <c r="E81" s="81">
        <f>'Rozpis položek výdajů'!H152</f>
        <v>11410</v>
      </c>
      <c r="F81" s="81">
        <f>'Rozpis položek výdajů'!I152</f>
        <v>13476</v>
      </c>
      <c r="G81" s="81">
        <f>'Rozpis položek výdajů'!J152</f>
        <v>870</v>
      </c>
    </row>
    <row r="82" spans="2:7" ht="12.75">
      <c r="B82" s="67"/>
      <c r="C82" s="37" t="s">
        <v>156</v>
      </c>
      <c r="D82" s="37"/>
      <c r="E82" s="80">
        <f>'Rozpis položek výdajů'!H154</f>
        <v>11410</v>
      </c>
      <c r="F82" s="80">
        <f>'Rozpis položek výdajů'!I154</f>
        <v>13476</v>
      </c>
      <c r="G82" s="80">
        <f>'Rozpis položek výdajů'!J154</f>
        <v>870</v>
      </c>
    </row>
    <row r="83" spans="2:7" ht="12.75">
      <c r="B83" s="67"/>
      <c r="C83" s="28"/>
      <c r="D83" s="28"/>
      <c r="E83" s="80"/>
      <c r="F83" s="80"/>
      <c r="G83" s="80"/>
    </row>
    <row r="84" spans="1:7" s="14" customFormat="1" ht="15.75">
      <c r="A84" s="2"/>
      <c r="B84" s="62" t="s">
        <v>42</v>
      </c>
      <c r="C84" s="34"/>
      <c r="D84" s="34"/>
      <c r="E84" s="81">
        <f>'Rozpis položek výdajů'!H164</f>
        <v>49750</v>
      </c>
      <c r="F84" s="81">
        <f>'Rozpis položek výdajů'!I164</f>
        <v>52939</v>
      </c>
      <c r="G84" s="81">
        <f>'Rozpis položek výdajů'!J164</f>
        <v>54400</v>
      </c>
    </row>
    <row r="85" spans="2:9" ht="12.75">
      <c r="B85" s="67"/>
      <c r="C85" s="37" t="s">
        <v>157</v>
      </c>
      <c r="D85" s="37"/>
      <c r="E85" s="80">
        <f>'Rozpis položek výdajů'!H166</f>
        <v>4270</v>
      </c>
      <c r="F85" s="80">
        <f>'Rozpis položek výdajů'!I166</f>
        <v>4012</v>
      </c>
      <c r="G85" s="80">
        <f>'Rozpis položek výdajů'!J166</f>
        <v>4400</v>
      </c>
      <c r="I85" s="1"/>
    </row>
    <row r="86" spans="2:7" ht="12.75">
      <c r="B86" s="67"/>
      <c r="C86" s="37" t="s">
        <v>308</v>
      </c>
      <c r="D86" s="37"/>
      <c r="E86" s="80">
        <f>'Rozpis položek výdajů'!H170</f>
        <v>0</v>
      </c>
      <c r="F86" s="80">
        <f>'Rozpis položek výdajů'!I170</f>
        <v>355</v>
      </c>
      <c r="G86" s="80">
        <f>'Rozpis položek výdajů'!J170</f>
        <v>0</v>
      </c>
    </row>
    <row r="87" spans="2:7" ht="12.75">
      <c r="B87" s="67"/>
      <c r="C87" s="5" t="s">
        <v>344</v>
      </c>
      <c r="D87" s="37"/>
      <c r="E87" s="80">
        <f>'Rozpis položek výdajů'!H171</f>
        <v>0</v>
      </c>
      <c r="F87" s="80">
        <f>'Rozpis položek výdajů'!I171</f>
        <v>315</v>
      </c>
      <c r="G87" s="80">
        <f>'Rozpis položek výdajů'!J171</f>
        <v>0</v>
      </c>
    </row>
    <row r="88" spans="2:7" ht="12.75">
      <c r="B88" s="67"/>
      <c r="C88" s="37" t="s">
        <v>307</v>
      </c>
      <c r="D88" s="37"/>
      <c r="E88" s="80">
        <f>'Rozpis položek výdajů'!H172</f>
        <v>0</v>
      </c>
      <c r="F88" s="80">
        <f>'Rozpis položek výdajů'!I172</f>
        <v>20</v>
      </c>
      <c r="G88" s="80">
        <f>'Rozpis položek výdajů'!J172</f>
        <v>0</v>
      </c>
    </row>
    <row r="89" spans="2:7" ht="12.75">
      <c r="B89" s="67"/>
      <c r="C89" s="37" t="s">
        <v>158</v>
      </c>
      <c r="D89" s="37"/>
      <c r="E89" s="80"/>
      <c r="F89" s="80"/>
      <c r="G89" s="80"/>
    </row>
    <row r="90" spans="2:7" ht="12.75">
      <c r="B90" s="67"/>
      <c r="C90" s="28"/>
      <c r="D90" s="37" t="s">
        <v>132</v>
      </c>
      <c r="E90" s="80">
        <f>'Rozpis položek výdajů'!H176-E91</f>
        <v>39580</v>
      </c>
      <c r="F90" s="80">
        <f>'Rozpis položek výdajů'!I176-F91</f>
        <v>42295</v>
      </c>
      <c r="G90" s="80">
        <f>'Rozpis položek výdajů'!J176-G91</f>
        <v>44000</v>
      </c>
    </row>
    <row r="91" spans="2:7" ht="12.75">
      <c r="B91" s="67"/>
      <c r="C91" s="37"/>
      <c r="D91" s="37" t="s">
        <v>171</v>
      </c>
      <c r="E91" s="80">
        <f>'Rozpis položek výdajů'!H203</f>
        <v>2900</v>
      </c>
      <c r="F91" s="80">
        <f>'Rozpis položek výdajů'!I203</f>
        <v>2900</v>
      </c>
      <c r="G91" s="80">
        <f>'Rozpis položek výdajů'!J203</f>
        <v>2900</v>
      </c>
    </row>
    <row r="92" spans="2:7" ht="12.75">
      <c r="B92" s="67"/>
      <c r="C92" s="37"/>
      <c r="D92" s="37" t="s">
        <v>133</v>
      </c>
      <c r="E92" s="80">
        <f>'Rozpis položek výdajů'!H212</f>
        <v>2700</v>
      </c>
      <c r="F92" s="80">
        <f>'Rozpis položek výdajů'!I212</f>
        <v>2700</v>
      </c>
      <c r="G92" s="80">
        <f>'Rozpis položek výdajů'!J212</f>
        <v>2700</v>
      </c>
    </row>
    <row r="93" spans="2:7" ht="12.75">
      <c r="B93" s="67"/>
      <c r="C93" s="37"/>
      <c r="D93" s="37" t="s">
        <v>134</v>
      </c>
      <c r="E93" s="80">
        <f>'Rozpis položek výdajů'!H221</f>
        <v>300</v>
      </c>
      <c r="F93" s="80">
        <f>'Rozpis položek výdajů'!I221</f>
        <v>342</v>
      </c>
      <c r="G93" s="80">
        <f>'Rozpis položek výdajů'!J221</f>
        <v>400</v>
      </c>
    </row>
    <row r="94" spans="2:7" ht="12.75">
      <c r="B94" s="67"/>
      <c r="C94" s="37"/>
      <c r="D94" s="37"/>
      <c r="E94" s="80"/>
      <c r="F94" s="80"/>
      <c r="G94" s="80"/>
    </row>
    <row r="95" spans="1:7" s="14" customFormat="1" ht="15.75">
      <c r="A95" s="2"/>
      <c r="B95" s="62" t="s">
        <v>43</v>
      </c>
      <c r="C95" s="34"/>
      <c r="D95" s="34"/>
      <c r="E95" s="81">
        <f>'Rozpis položek výdajů'!H225</f>
        <v>375</v>
      </c>
      <c r="F95" s="81">
        <f>'Rozpis položek výdajů'!I225</f>
        <v>435</v>
      </c>
      <c r="G95" s="81">
        <f>'Rozpis položek výdajů'!J225</f>
        <v>375</v>
      </c>
    </row>
    <row r="96" spans="2:7" ht="12.75">
      <c r="B96" s="67"/>
      <c r="C96" s="37" t="s">
        <v>159</v>
      </c>
      <c r="D96" s="37"/>
      <c r="E96" s="80">
        <f>'Rozpis položek výdajů'!H227</f>
        <v>75</v>
      </c>
      <c r="F96" s="80">
        <f>'Rozpis položek výdajů'!I227</f>
        <v>75</v>
      </c>
      <c r="G96" s="80">
        <f>'Rozpis položek výdajů'!J227</f>
        <v>75</v>
      </c>
    </row>
    <row r="97" spans="2:7" ht="12.75">
      <c r="B97" s="67"/>
      <c r="C97" s="37" t="s">
        <v>213</v>
      </c>
      <c r="D97" s="37"/>
      <c r="E97" s="80">
        <f>'Rozpis položek výdajů'!H228</f>
        <v>300</v>
      </c>
      <c r="F97" s="80">
        <f>'Rozpis položek výdajů'!I228</f>
        <v>300</v>
      </c>
      <c r="G97" s="80">
        <f>'Rozpis položek výdajů'!J228</f>
        <v>300</v>
      </c>
    </row>
    <row r="98" spans="2:7" ht="12.75">
      <c r="B98" s="67"/>
      <c r="C98" s="37" t="s">
        <v>262</v>
      </c>
      <c r="D98" s="37"/>
      <c r="E98" s="80">
        <f>'Rozpis položek výdajů'!H229</f>
        <v>0</v>
      </c>
      <c r="F98" s="80">
        <f>'Rozpis položek výdajů'!I229</f>
        <v>60</v>
      </c>
      <c r="G98" s="80">
        <f>'Rozpis položek výdajů'!J229</f>
        <v>0</v>
      </c>
    </row>
    <row r="99" spans="2:7" ht="13.5" thickBot="1">
      <c r="B99" s="53"/>
      <c r="C99" s="68"/>
      <c r="D99" s="68"/>
      <c r="E99" s="140"/>
      <c r="F99" s="140"/>
      <c r="G99" s="140"/>
    </row>
    <row r="100" spans="2:4" ht="9.75" customHeight="1">
      <c r="B100" s="28"/>
      <c r="C100" s="37"/>
      <c r="D100" s="37"/>
    </row>
    <row r="101" spans="1:7" s="23" customFormat="1" ht="15">
      <c r="A101" s="2" t="s">
        <v>86</v>
      </c>
      <c r="B101" s="28"/>
      <c r="C101" s="28"/>
      <c r="D101" s="28"/>
      <c r="E101" s="63"/>
      <c r="F101" s="63"/>
      <c r="G101" s="63"/>
    </row>
    <row r="102" spans="1:9" s="14" customFormat="1" ht="15.75">
      <c r="A102" s="19"/>
      <c r="B102" s="141" t="s">
        <v>102</v>
      </c>
      <c r="C102" s="141"/>
      <c r="D102" s="141"/>
      <c r="E102" s="65">
        <f>E7-E28</f>
        <v>-15141</v>
      </c>
      <c r="F102" s="65">
        <f>F7-F28</f>
        <v>-138341</v>
      </c>
      <c r="G102" s="65">
        <f>G7-G28</f>
        <v>-22385</v>
      </c>
      <c r="I102" s="151"/>
    </row>
    <row r="103" spans="2:4" ht="13.5" thickBot="1">
      <c r="B103" s="28"/>
      <c r="C103" s="28"/>
      <c r="D103" s="28"/>
    </row>
    <row r="104" spans="2:7" s="2" customFormat="1" ht="12.75">
      <c r="B104" s="55" t="s">
        <v>103</v>
      </c>
      <c r="C104" s="56"/>
      <c r="D104" s="56"/>
      <c r="E104" s="86">
        <f>SUM(E105:E106)</f>
        <v>15141</v>
      </c>
      <c r="F104" s="86">
        <f>SUM(F105:F106)</f>
        <v>138341</v>
      </c>
      <c r="G104" s="86">
        <f>SUM(G105:G106)</f>
        <v>22385</v>
      </c>
    </row>
    <row r="105" spans="2:7" s="2" customFormat="1" ht="12.75">
      <c r="B105" s="62"/>
      <c r="C105" s="28" t="s">
        <v>104</v>
      </c>
      <c r="D105" s="28"/>
      <c r="E105" s="80">
        <f>-E102</f>
        <v>15141</v>
      </c>
      <c r="F105" s="80">
        <f>-F102</f>
        <v>138341</v>
      </c>
      <c r="G105" s="80">
        <f>-G102</f>
        <v>22385</v>
      </c>
    </row>
    <row r="106" spans="2:7" ht="13.5" thickBot="1">
      <c r="B106" s="53"/>
      <c r="C106" s="54" t="s">
        <v>178</v>
      </c>
      <c r="D106" s="54"/>
      <c r="E106" s="82">
        <v>0</v>
      </c>
      <c r="F106" s="82">
        <v>0</v>
      </c>
      <c r="G106" s="82">
        <v>0</v>
      </c>
    </row>
    <row r="107" spans="2:4" ht="12.75">
      <c r="B107" s="28"/>
      <c r="C107" s="28"/>
      <c r="D107" s="28"/>
    </row>
    <row r="108" spans="2:4" ht="12.75">
      <c r="B108" s="28"/>
      <c r="C108" s="28"/>
      <c r="D108" s="28"/>
    </row>
    <row r="109" spans="2:3" ht="12" customHeight="1">
      <c r="B109" s="28"/>
      <c r="C109" s="28"/>
    </row>
    <row r="110" spans="1:7" ht="12.75">
      <c r="A110" s="2" t="s">
        <v>129</v>
      </c>
      <c r="G110" s="63" t="s">
        <v>130</v>
      </c>
    </row>
    <row r="111" ht="7.5" customHeight="1">
      <c r="A111" s="2"/>
    </row>
    <row r="112" spans="1:7" ht="39" customHeight="1">
      <c r="A112" s="2"/>
      <c r="E112" s="156" t="s">
        <v>329</v>
      </c>
      <c r="F112" s="95" t="s">
        <v>342</v>
      </c>
      <c r="G112" s="156" t="s">
        <v>340</v>
      </c>
    </row>
    <row r="113" spans="1:7" ht="11.25" customHeight="1" thickBot="1">
      <c r="A113" s="2"/>
      <c r="E113" s="64"/>
      <c r="F113" s="64"/>
      <c r="G113" s="64"/>
    </row>
    <row r="114" spans="2:7" ht="12.75">
      <c r="B114" s="70" t="s">
        <v>116</v>
      </c>
      <c r="C114" s="71"/>
      <c r="D114" s="71"/>
      <c r="E114" s="83">
        <f>'Rozpis zdaňované činnosti'!E69</f>
        <v>90101</v>
      </c>
      <c r="F114" s="83">
        <f>'Rozpis zdaňované činnosti'!F69</f>
        <v>90101</v>
      </c>
      <c r="G114" s="83">
        <f>'Rozpis zdaňované činnosti'!G69</f>
        <v>66830</v>
      </c>
    </row>
    <row r="115" spans="1:7" s="26" customFormat="1" ht="12.75">
      <c r="A115" s="25"/>
      <c r="B115" s="73"/>
      <c r="C115" s="33"/>
      <c r="D115" s="33"/>
      <c r="E115" s="85"/>
      <c r="F115" s="85"/>
      <c r="G115" s="85"/>
    </row>
    <row r="116" spans="2:7" ht="12.75">
      <c r="B116" s="72" t="s">
        <v>195</v>
      </c>
      <c r="C116" s="32"/>
      <c r="D116" s="32"/>
      <c r="E116" s="84">
        <f>'Rozpis zdaňované činnosti'!E83</f>
        <v>118600</v>
      </c>
      <c r="F116" s="84">
        <f>'Rozpis zdaňované činnosti'!F83</f>
        <v>67568</v>
      </c>
      <c r="G116" s="84">
        <f>'Rozpis zdaňované činnosti'!G83</f>
        <v>93700</v>
      </c>
    </row>
    <row r="117" spans="1:7" s="26" customFormat="1" ht="12.75">
      <c r="A117" s="25"/>
      <c r="B117" s="73"/>
      <c r="C117" s="33"/>
      <c r="D117" s="33"/>
      <c r="E117" s="85"/>
      <c r="F117" s="85"/>
      <c r="G117" s="85"/>
    </row>
    <row r="118" spans="2:7" s="2" customFormat="1" ht="12.75">
      <c r="B118" s="62"/>
      <c r="C118" s="34" t="s">
        <v>226</v>
      </c>
      <c r="D118" s="34"/>
      <c r="E118" s="81">
        <f>E116-E119</f>
        <v>50600</v>
      </c>
      <c r="F118" s="81">
        <f>F116-F119</f>
        <v>50600</v>
      </c>
      <c r="G118" s="81">
        <f>G116-G119</f>
        <v>51700</v>
      </c>
    </row>
    <row r="119" spans="2:7" s="2" customFormat="1" ht="13.5" thickBot="1">
      <c r="B119" s="89"/>
      <c r="C119" s="69" t="s">
        <v>198</v>
      </c>
      <c r="D119" s="69"/>
      <c r="E119" s="87">
        <f>'Rozpis zdaňované činnosti'!E100</f>
        <v>68000</v>
      </c>
      <c r="F119" s="87">
        <f>'Rozpis zdaňované činnosti'!F100</f>
        <v>16968</v>
      </c>
      <c r="G119" s="87">
        <f>'Rozpis zdaňované činnosti'!G100</f>
        <v>42000</v>
      </c>
    </row>
    <row r="120" spans="2:7" s="11" customFormat="1" ht="12.75">
      <c r="B120" s="30"/>
      <c r="C120" s="30"/>
      <c r="D120" s="30"/>
      <c r="E120" s="63"/>
      <c r="F120" s="63"/>
      <c r="G120" s="63"/>
    </row>
    <row r="121" ht="12.75">
      <c r="A121" s="2" t="s">
        <v>86</v>
      </c>
    </row>
    <row r="122" spans="1:7" ht="12.75">
      <c r="A122" s="25"/>
      <c r="B122" s="21" t="s">
        <v>119</v>
      </c>
      <c r="C122" s="21"/>
      <c r="D122" s="21"/>
      <c r="E122" s="65">
        <f>E114-E116</f>
        <v>-28499</v>
      </c>
      <c r="F122" s="65">
        <f>F114-F116</f>
        <v>22533</v>
      </c>
      <c r="G122" s="65">
        <f>G114-G116</f>
        <v>-26870</v>
      </c>
    </row>
    <row r="123" spans="5:7" s="7" customFormat="1" ht="13.5" thickBot="1">
      <c r="E123" s="63"/>
      <c r="F123" s="63"/>
      <c r="G123" s="63"/>
    </row>
    <row r="124" spans="2:7" s="2" customFormat="1" ht="12.75">
      <c r="B124" s="55" t="s">
        <v>103</v>
      </c>
      <c r="C124" s="56"/>
      <c r="D124" s="56"/>
      <c r="E124" s="86">
        <f>SUM(E125:E125)</f>
        <v>28499</v>
      </c>
      <c r="F124" s="86">
        <f>SUM(F125:F125)</f>
        <v>-22533</v>
      </c>
      <c r="G124" s="86">
        <f>SUM(G125:G125)</f>
        <v>26870</v>
      </c>
    </row>
    <row r="125" spans="2:7" s="2" customFormat="1" ht="13.5" thickBot="1">
      <c r="B125" s="89"/>
      <c r="C125" s="54" t="s">
        <v>104</v>
      </c>
      <c r="D125" s="54"/>
      <c r="E125" s="82">
        <f>-E122</f>
        <v>28499</v>
      </c>
      <c r="F125" s="82">
        <f>-F122</f>
        <v>-22533</v>
      </c>
      <c r="G125" s="82">
        <f>-G122</f>
        <v>26870</v>
      </c>
    </row>
    <row r="126" spans="5:7" s="7" customFormat="1" ht="12.75">
      <c r="E126" s="63"/>
      <c r="F126" s="63"/>
      <c r="G126" s="63"/>
    </row>
    <row r="127" spans="5:7" s="7" customFormat="1" ht="13.5" thickBot="1">
      <c r="E127" s="63"/>
      <c r="F127" s="63"/>
      <c r="G127" s="63"/>
    </row>
    <row r="128" spans="2:7" ht="13.5" thickBot="1">
      <c r="B128" s="90" t="s">
        <v>319</v>
      </c>
      <c r="C128" s="91"/>
      <c r="D128" s="91"/>
      <c r="E128" s="92">
        <f>E122+E102</f>
        <v>-43640</v>
      </c>
      <c r="F128" s="92">
        <f>F122+F102</f>
        <v>-115808</v>
      </c>
      <c r="G128" s="92">
        <f>G122+G102</f>
        <v>-49255</v>
      </c>
    </row>
    <row r="130" spans="1:7" ht="12.75">
      <c r="A130"/>
      <c r="B130" s="116" t="s">
        <v>254</v>
      </c>
      <c r="C130" s="117" t="s">
        <v>253</v>
      </c>
      <c r="D130" s="118"/>
      <c r="E130" s="119"/>
      <c r="F130" s="119"/>
      <c r="G130" s="119"/>
    </row>
    <row r="131" spans="1:7" ht="12.75">
      <c r="A131"/>
      <c r="B131" s="118"/>
      <c r="C131" s="117" t="s">
        <v>251</v>
      </c>
      <c r="D131" s="117"/>
      <c r="E131" s="120"/>
      <c r="F131" s="120"/>
      <c r="G131" s="120"/>
    </row>
    <row r="132" spans="1:7" ht="12.75">
      <c r="A132"/>
      <c r="B132" s="116" t="s">
        <v>254</v>
      </c>
      <c r="C132" s="121" t="s">
        <v>252</v>
      </c>
      <c r="D132" s="117"/>
      <c r="E132" s="120"/>
      <c r="F132" s="120"/>
      <c r="G132" s="120"/>
    </row>
    <row r="135" spans="1:2" ht="15.75">
      <c r="A135"/>
      <c r="B135" s="14" t="s">
        <v>345</v>
      </c>
    </row>
    <row r="136" spans="1:7" ht="15.75">
      <c r="A136"/>
      <c r="B136" s="14"/>
      <c r="G136" s="63" t="s">
        <v>130</v>
      </c>
    </row>
    <row r="137" spans="1:2" ht="15.75">
      <c r="A137"/>
      <c r="B137" s="14"/>
    </row>
    <row r="138" spans="1:7" ht="39" thickBot="1">
      <c r="A138"/>
      <c r="E138" s="95" t="s">
        <v>353</v>
      </c>
      <c r="F138" s="95" t="s">
        <v>342</v>
      </c>
      <c r="G138" s="156" t="s">
        <v>340</v>
      </c>
    </row>
    <row r="139" spans="1:7" ht="12.75">
      <c r="A139"/>
      <c r="B139" s="70" t="s">
        <v>114</v>
      </c>
      <c r="C139" s="71"/>
      <c r="D139" s="71"/>
      <c r="E139" s="99">
        <f>'Rozpis zdaňované činnosti'!E7</f>
        <v>40451</v>
      </c>
      <c r="F139" s="99">
        <f>'Rozpis zdaňované činnosti'!F7</f>
        <v>40451</v>
      </c>
      <c r="G139" s="99">
        <f>'Rozpis zdaňované činnosti'!G7</f>
        <v>16380</v>
      </c>
    </row>
    <row r="140" spans="1:7" ht="12.75">
      <c r="A140"/>
      <c r="B140" s="67"/>
      <c r="C140" s="28"/>
      <c r="D140" s="28"/>
      <c r="E140" s="101"/>
      <c r="F140" s="101"/>
      <c r="G140" s="101"/>
    </row>
    <row r="141" spans="1:7" ht="12.75">
      <c r="A141"/>
      <c r="B141" s="72" t="s">
        <v>105</v>
      </c>
      <c r="C141" s="32"/>
      <c r="D141" s="32"/>
      <c r="E141" s="100">
        <f>'Rozpis zdaňované činnosti'!E9</f>
        <v>76901</v>
      </c>
      <c r="F141" s="100">
        <f>'Rozpis zdaňované činnosti'!F9</f>
        <v>76901</v>
      </c>
      <c r="G141" s="100">
        <f>'Rozpis zdaňované činnosti'!G9</f>
        <v>53930</v>
      </c>
    </row>
    <row r="142" spans="1:7" ht="12.75">
      <c r="A142"/>
      <c r="B142" s="73"/>
      <c r="C142" s="33"/>
      <c r="D142" s="33"/>
      <c r="E142" s="101"/>
      <c r="F142" s="101"/>
      <c r="G142" s="101"/>
    </row>
    <row r="143" spans="1:7" ht="12.75">
      <c r="A143"/>
      <c r="B143" s="62"/>
      <c r="C143" s="34" t="s">
        <v>109</v>
      </c>
      <c r="D143" s="34"/>
      <c r="E143" s="80">
        <f>'Rozpis zdaňované činnosti'!E11</f>
        <v>31200</v>
      </c>
      <c r="F143" s="80">
        <f>'Rozpis zdaňované činnosti'!F11</f>
        <v>31200</v>
      </c>
      <c r="G143" s="80">
        <f>'Rozpis zdaňované činnosti'!G11</f>
        <v>36200</v>
      </c>
    </row>
    <row r="144" spans="1:7" ht="12.75">
      <c r="A144"/>
      <c r="B144" s="74"/>
      <c r="C144" s="30"/>
      <c r="D144" s="30"/>
      <c r="E144" s="101"/>
      <c r="F144" s="101"/>
      <c r="G144" s="101"/>
    </row>
    <row r="145" spans="1:7" ht="12.75">
      <c r="A145"/>
      <c r="B145" s="62"/>
      <c r="C145" s="34" t="s">
        <v>110</v>
      </c>
      <c r="D145" s="34"/>
      <c r="E145" s="80">
        <f>'Rozpis zdaňované činnosti'!E17</f>
        <v>28001</v>
      </c>
      <c r="F145" s="80">
        <f>'Rozpis zdaňované činnosti'!F17</f>
        <v>28001</v>
      </c>
      <c r="G145" s="80">
        <f>'Rozpis zdaňované činnosti'!G17</f>
        <v>30</v>
      </c>
    </row>
    <row r="146" spans="2:7" ht="12.75">
      <c r="B146" s="74"/>
      <c r="C146" s="30"/>
      <c r="D146" s="30"/>
      <c r="E146" s="101"/>
      <c r="F146" s="101"/>
      <c r="G146" s="101"/>
    </row>
    <row r="147" spans="2:7" ht="12.75">
      <c r="B147" s="62"/>
      <c r="C147" s="34" t="s">
        <v>165</v>
      </c>
      <c r="D147" s="34"/>
      <c r="E147" s="80">
        <f>'Rozpis zdaňované činnosti'!E23</f>
        <v>17700</v>
      </c>
      <c r="F147" s="80">
        <f>'Rozpis zdaňované činnosti'!F23</f>
        <v>17700</v>
      </c>
      <c r="G147" s="80">
        <f>'Rozpis zdaňované činnosti'!G23</f>
        <v>17700</v>
      </c>
    </row>
    <row r="148" spans="2:7" ht="12.75">
      <c r="B148" s="67"/>
      <c r="C148" s="28"/>
      <c r="D148" s="28"/>
      <c r="E148" s="101"/>
      <c r="F148" s="101"/>
      <c r="G148" s="101"/>
    </row>
    <row r="149" spans="2:7" ht="12.75">
      <c r="B149" s="72" t="s">
        <v>107</v>
      </c>
      <c r="C149" s="32"/>
      <c r="D149" s="32"/>
      <c r="E149" s="100">
        <f>'Rozpis zdaňované činnosti'!E25</f>
        <v>36450</v>
      </c>
      <c r="F149" s="100">
        <f>'Rozpis zdaňované činnosti'!F25</f>
        <v>36450</v>
      </c>
      <c r="G149" s="100">
        <f>'Rozpis zdaňované činnosti'!G25</f>
        <v>37550</v>
      </c>
    </row>
    <row r="150" spans="2:7" ht="12.75">
      <c r="B150" s="73"/>
      <c r="C150" s="33"/>
      <c r="D150" s="33"/>
      <c r="E150" s="101"/>
      <c r="F150" s="101"/>
      <c r="G150" s="101"/>
    </row>
    <row r="151" spans="2:7" ht="12.75">
      <c r="B151" s="62"/>
      <c r="C151" s="34" t="s">
        <v>108</v>
      </c>
      <c r="D151" s="34"/>
      <c r="E151" s="80">
        <f>'Rozpis zdaňované činnosti'!E27</f>
        <v>9750</v>
      </c>
      <c r="F151" s="80">
        <f>'Rozpis zdaňované činnosti'!F27</f>
        <v>9750</v>
      </c>
      <c r="G151" s="80">
        <f>'Rozpis zdaňované činnosti'!G27</f>
        <v>9750</v>
      </c>
    </row>
    <row r="152" spans="2:7" ht="12.75">
      <c r="B152" s="62"/>
      <c r="C152" s="34"/>
      <c r="D152" s="34"/>
      <c r="E152" s="101"/>
      <c r="F152" s="101"/>
      <c r="G152" s="101"/>
    </row>
    <row r="153" spans="2:7" ht="12.75">
      <c r="B153" s="62"/>
      <c r="C153" s="34" t="s">
        <v>111</v>
      </c>
      <c r="D153" s="34"/>
      <c r="E153" s="80">
        <f>'Rozpis zdaňované činnosti'!E33</f>
        <v>2600</v>
      </c>
      <c r="F153" s="80">
        <f>'Rozpis zdaňované činnosti'!F33</f>
        <v>2600</v>
      </c>
      <c r="G153" s="80">
        <f>'Rozpis zdaňované činnosti'!G33</f>
        <v>3700</v>
      </c>
    </row>
    <row r="154" spans="2:7" ht="12.75">
      <c r="B154" s="62"/>
      <c r="C154" s="34"/>
      <c r="D154" s="34"/>
      <c r="E154" s="101"/>
      <c r="F154" s="101"/>
      <c r="G154" s="101"/>
    </row>
    <row r="155" spans="2:7" ht="12.75">
      <c r="B155" s="62"/>
      <c r="C155" s="34" t="s">
        <v>113</v>
      </c>
      <c r="D155" s="34"/>
      <c r="E155" s="80">
        <f>'Rozpis zdaňované činnosti'!E39</f>
        <v>6500</v>
      </c>
      <c r="F155" s="80">
        <f>'Rozpis zdaňované činnosti'!F39</f>
        <v>6500</v>
      </c>
      <c r="G155" s="80">
        <f>'Rozpis zdaňované činnosti'!G39</f>
        <v>6500</v>
      </c>
    </row>
    <row r="156" spans="2:7" ht="12.75">
      <c r="B156" s="62"/>
      <c r="C156" s="34"/>
      <c r="D156" s="34"/>
      <c r="E156" s="101"/>
      <c r="F156" s="101"/>
      <c r="G156" s="101"/>
    </row>
    <row r="157" spans="2:7" ht="12.75">
      <c r="B157" s="62"/>
      <c r="C157" s="34" t="s">
        <v>120</v>
      </c>
      <c r="D157" s="34"/>
      <c r="E157" s="80">
        <f>'Rozpis zdaňované činnosti'!E43</f>
        <v>0</v>
      </c>
      <c r="F157" s="80">
        <f>'Rozpis zdaňované činnosti'!F43</f>
        <v>0</v>
      </c>
      <c r="G157" s="80">
        <f>'Rozpis zdaňované činnosti'!G43</f>
        <v>0</v>
      </c>
    </row>
    <row r="158" spans="2:7" ht="12.75">
      <c r="B158" s="62"/>
      <c r="C158" s="34"/>
      <c r="D158" s="34"/>
      <c r="E158" s="101"/>
      <c r="F158" s="101"/>
      <c r="G158" s="101"/>
    </row>
    <row r="159" spans="2:7" ht="13.5" thickBot="1">
      <c r="B159" s="75"/>
      <c r="C159" s="69" t="s">
        <v>166</v>
      </c>
      <c r="D159" s="69"/>
      <c r="E159" s="82">
        <f>'Rozpis zdaňované činnosti'!E47</f>
        <v>17600</v>
      </c>
      <c r="F159" s="82">
        <f>'Rozpis zdaňované činnosti'!F47</f>
        <v>17600</v>
      </c>
      <c r="G159" s="82">
        <f>'Rozpis zdaňované činnosti'!G47</f>
        <v>17600</v>
      </c>
    </row>
    <row r="161" ht="12.75">
      <c r="A161" s="27"/>
    </row>
    <row r="162" spans="1:7" ht="12.75">
      <c r="A162"/>
      <c r="B162" s="33"/>
      <c r="C162"/>
      <c r="D162"/>
      <c r="E162"/>
      <c r="F162"/>
      <c r="G162"/>
    </row>
    <row r="163" spans="1:7" ht="12.75">
      <c r="A163"/>
      <c r="B163" s="33"/>
      <c r="C163"/>
      <c r="D163"/>
      <c r="E163"/>
      <c r="F163"/>
      <c r="G163"/>
    </row>
  </sheetData>
  <sheetProtection/>
  <printOptions/>
  <pageMargins left="0.7874015748031497" right="0.3937007874015748" top="0.7874015748031497" bottom="0.7874015748031497" header="0.5118110236220472" footer="0.5118110236220472"/>
  <pageSetup fitToHeight="3" horizontalDpi="600" verticalDpi="600" orientation="portrait" paperSize="9" r:id="rId1"/>
  <headerFooter alignWithMargins="0">
    <oddHeader>&amp;C&amp;A&amp;RStránka &amp;P</oddHeader>
  </headerFooter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31">
      <selection activeCell="D70" sqref="D70"/>
    </sheetView>
  </sheetViews>
  <sheetFormatPr defaultColWidth="9.00390625" defaultRowHeight="12.75"/>
  <cols>
    <col min="1" max="1" width="2.375" style="0" customWidth="1"/>
    <col min="2" max="2" width="3.00390625" style="0" customWidth="1"/>
    <col min="3" max="3" width="2.75390625" style="0" customWidth="1"/>
    <col min="4" max="4" width="28.625" style="0" customWidth="1"/>
    <col min="5" max="5" width="6.875" style="0" customWidth="1"/>
    <col min="6" max="7" width="6.875" style="1" customWidth="1"/>
    <col min="8" max="10" width="11.375" style="4" customWidth="1"/>
  </cols>
  <sheetData>
    <row r="1" spans="3:10" ht="15.75">
      <c r="C1" s="14" t="s">
        <v>136</v>
      </c>
      <c r="G1" s="52"/>
      <c r="H1" s="96"/>
      <c r="J1" s="96" t="s">
        <v>138</v>
      </c>
    </row>
    <row r="2" ht="9" customHeight="1">
      <c r="D2" s="61"/>
    </row>
    <row r="3" ht="12.75">
      <c r="J3" s="4" t="s">
        <v>161</v>
      </c>
    </row>
    <row r="4" ht="6" customHeight="1"/>
    <row r="5" spans="5:10" ht="40.5" customHeight="1">
      <c r="E5" s="50" t="s">
        <v>11</v>
      </c>
      <c r="F5" s="47" t="s">
        <v>12</v>
      </c>
      <c r="G5" s="48" t="s">
        <v>13</v>
      </c>
      <c r="H5" s="156" t="s">
        <v>329</v>
      </c>
      <c r="I5" s="95" t="s">
        <v>342</v>
      </c>
      <c r="J5" s="156" t="s">
        <v>340</v>
      </c>
    </row>
    <row r="6" spans="1:10" s="2" customFormat="1" ht="12.75">
      <c r="A6" s="2" t="s">
        <v>9</v>
      </c>
      <c r="F6" s="3"/>
      <c r="G6" s="3"/>
      <c r="H6" s="3">
        <f>H8+H18+H35</f>
        <v>130504</v>
      </c>
      <c r="I6" s="3">
        <f>I8+I18+I35</f>
        <v>177537</v>
      </c>
      <c r="J6" s="3">
        <f>J8+J18+J35</f>
        <v>108855</v>
      </c>
    </row>
    <row r="7" spans="8:10" ht="8.25" customHeight="1">
      <c r="H7" s="1"/>
      <c r="I7" s="1"/>
      <c r="J7" s="1"/>
    </row>
    <row r="8" spans="2:10" s="2" customFormat="1" ht="12.75">
      <c r="B8" s="2" t="s">
        <v>29</v>
      </c>
      <c r="F8" s="3"/>
      <c r="G8" s="3"/>
      <c r="H8" s="3">
        <f>H9+H10+H11</f>
        <v>8920</v>
      </c>
      <c r="I8" s="3">
        <f>I9+I10+I11</f>
        <v>8980</v>
      </c>
      <c r="J8" s="3">
        <f>J9+J10+J11</f>
        <v>11550</v>
      </c>
    </row>
    <row r="9" spans="3:10" ht="12.75">
      <c r="C9" s="15" t="s">
        <v>4</v>
      </c>
      <c r="D9" s="15"/>
      <c r="E9" s="15"/>
      <c r="F9" s="16">
        <v>1511</v>
      </c>
      <c r="G9" s="16">
        <v>900</v>
      </c>
      <c r="H9" s="16">
        <v>6000</v>
      </c>
      <c r="I9" s="16">
        <v>6000</v>
      </c>
      <c r="J9" s="16">
        <v>9000</v>
      </c>
    </row>
    <row r="10" spans="3:10" ht="12.75">
      <c r="C10" s="15" t="s">
        <v>5</v>
      </c>
      <c r="D10" s="15"/>
      <c r="E10" s="15"/>
      <c r="F10" s="16">
        <v>1361</v>
      </c>
      <c r="G10" s="16">
        <v>900</v>
      </c>
      <c r="H10" s="16">
        <v>2100</v>
      </c>
      <c r="I10" s="16">
        <v>2100</v>
      </c>
      <c r="J10" s="16">
        <v>1700</v>
      </c>
    </row>
    <row r="11" spans="3:10" ht="12.75">
      <c r="C11" s="15" t="s">
        <v>6</v>
      </c>
      <c r="D11" s="15"/>
      <c r="E11" s="15"/>
      <c r="F11" s="16"/>
      <c r="G11" s="16"/>
      <c r="H11" s="16">
        <f>SUM(H12:H17)</f>
        <v>820</v>
      </c>
      <c r="I11" s="16">
        <f>SUM(I12:I17)</f>
        <v>880</v>
      </c>
      <c r="J11" s="16">
        <f>SUM(J12:J17)</f>
        <v>850</v>
      </c>
    </row>
    <row r="12" spans="4:10" s="11" customFormat="1" ht="12.75">
      <c r="D12" s="11" t="s">
        <v>2</v>
      </c>
      <c r="F12" s="13">
        <v>1341</v>
      </c>
      <c r="G12" s="13">
        <v>900</v>
      </c>
      <c r="H12" s="13">
        <v>210</v>
      </c>
      <c r="I12" s="13">
        <v>210</v>
      </c>
      <c r="J12" s="13">
        <v>250</v>
      </c>
    </row>
    <row r="13" spans="4:10" s="11" customFormat="1" ht="12.75">
      <c r="D13" s="11" t="s">
        <v>80</v>
      </c>
      <c r="F13" s="13">
        <v>1342</v>
      </c>
      <c r="G13" s="13">
        <v>900</v>
      </c>
      <c r="H13" s="13">
        <v>10</v>
      </c>
      <c r="I13" s="13">
        <v>10</v>
      </c>
      <c r="J13" s="13">
        <v>0</v>
      </c>
    </row>
    <row r="14" spans="4:10" s="11" customFormat="1" ht="12.75">
      <c r="D14" s="11" t="s">
        <v>79</v>
      </c>
      <c r="F14" s="13">
        <v>1343</v>
      </c>
      <c r="G14" s="13">
        <v>900</v>
      </c>
      <c r="H14" s="13">
        <v>500</v>
      </c>
      <c r="I14" s="13">
        <v>560</v>
      </c>
      <c r="J14" s="13">
        <v>500</v>
      </c>
    </row>
    <row r="15" spans="4:10" s="11" customFormat="1" ht="12.75">
      <c r="D15" s="11" t="s">
        <v>286</v>
      </c>
      <c r="F15" s="13">
        <v>1344</v>
      </c>
      <c r="G15" s="13">
        <v>900</v>
      </c>
      <c r="H15" s="13">
        <v>0</v>
      </c>
      <c r="I15" s="13">
        <v>0</v>
      </c>
      <c r="J15" s="13">
        <v>0</v>
      </c>
    </row>
    <row r="16" spans="4:10" s="11" customFormat="1" ht="12.75">
      <c r="D16" s="11" t="s">
        <v>78</v>
      </c>
      <c r="F16" s="13">
        <v>1345</v>
      </c>
      <c r="G16" s="13">
        <v>900</v>
      </c>
      <c r="H16" s="13">
        <v>100</v>
      </c>
      <c r="I16" s="13">
        <v>100</v>
      </c>
      <c r="J16" s="13">
        <v>100</v>
      </c>
    </row>
    <row r="17" spans="6:10" s="11" customFormat="1" ht="12.75">
      <c r="F17" s="13"/>
      <c r="G17" s="13"/>
      <c r="H17" s="13"/>
      <c r="I17" s="13"/>
      <c r="J17" s="13"/>
    </row>
    <row r="18" spans="2:10" s="2" customFormat="1" ht="12.75">
      <c r="B18" s="2" t="s">
        <v>7</v>
      </c>
      <c r="F18" s="3"/>
      <c r="G18" s="3"/>
      <c r="H18" s="3">
        <f>H19+H20+H25+H26</f>
        <v>561</v>
      </c>
      <c r="I18" s="3">
        <f>I19+I20+I25+I26</f>
        <v>10724</v>
      </c>
      <c r="J18" s="3">
        <f>J19+J20+J25+J26</f>
        <v>700</v>
      </c>
    </row>
    <row r="19" spans="3:10" ht="12.75">
      <c r="C19" s="15" t="s">
        <v>14</v>
      </c>
      <c r="D19" s="15"/>
      <c r="E19" s="15">
        <v>6171</v>
      </c>
      <c r="F19" s="16">
        <v>2212</v>
      </c>
      <c r="G19" s="16">
        <v>900</v>
      </c>
      <c r="H19" s="16">
        <v>300</v>
      </c>
      <c r="I19" s="16">
        <v>300</v>
      </c>
      <c r="J19" s="16">
        <v>300</v>
      </c>
    </row>
    <row r="20" spans="3:10" ht="12.75">
      <c r="C20" s="15" t="s">
        <v>26</v>
      </c>
      <c r="D20" s="15"/>
      <c r="E20" s="15"/>
      <c r="F20" s="16"/>
      <c r="G20" s="16"/>
      <c r="H20" s="16">
        <f>SUM(H21:H24)</f>
        <v>260</v>
      </c>
      <c r="I20" s="16">
        <f>SUM(I21:I24)</f>
        <v>324</v>
      </c>
      <c r="J20" s="16">
        <f>SUM(J21:J24)</f>
        <v>200</v>
      </c>
    </row>
    <row r="21" spans="4:10" s="11" customFormat="1" ht="12.75">
      <c r="D21" s="11" t="s">
        <v>0</v>
      </c>
      <c r="E21" s="11">
        <v>3314</v>
      </c>
      <c r="F21" s="13">
        <v>2111</v>
      </c>
      <c r="G21" s="13">
        <v>600</v>
      </c>
      <c r="H21" s="13">
        <v>20</v>
      </c>
      <c r="I21" s="13">
        <v>20</v>
      </c>
      <c r="J21" s="13">
        <v>20</v>
      </c>
    </row>
    <row r="22" spans="4:10" s="11" customFormat="1" ht="12.75">
      <c r="D22" s="11" t="s">
        <v>81</v>
      </c>
      <c r="E22" s="11">
        <v>3632</v>
      </c>
      <c r="F22" s="13">
        <v>2111</v>
      </c>
      <c r="G22" s="13">
        <v>800</v>
      </c>
      <c r="H22" s="13">
        <v>150</v>
      </c>
      <c r="I22" s="13">
        <v>150</v>
      </c>
      <c r="J22" s="13">
        <v>150</v>
      </c>
    </row>
    <row r="23" spans="4:10" s="11" customFormat="1" ht="12.75">
      <c r="D23" s="11" t="s">
        <v>295</v>
      </c>
      <c r="E23" s="11">
        <v>3399</v>
      </c>
      <c r="F23" s="13">
        <v>2111</v>
      </c>
      <c r="G23" s="13">
        <v>600</v>
      </c>
      <c r="H23" s="13">
        <v>0</v>
      </c>
      <c r="I23" s="13">
        <v>64</v>
      </c>
      <c r="J23" s="13">
        <v>0</v>
      </c>
    </row>
    <row r="24" spans="4:10" s="11" customFormat="1" ht="12.75">
      <c r="D24" s="11" t="s">
        <v>1</v>
      </c>
      <c r="E24" s="11">
        <v>6171</v>
      </c>
      <c r="F24" s="13">
        <v>2111</v>
      </c>
      <c r="G24" s="13">
        <v>900</v>
      </c>
      <c r="H24" s="13">
        <v>90</v>
      </c>
      <c r="I24" s="13">
        <v>90</v>
      </c>
      <c r="J24" s="13">
        <v>30</v>
      </c>
    </row>
    <row r="25" spans="3:10" ht="12.75">
      <c r="C25" s="15" t="s">
        <v>27</v>
      </c>
      <c r="D25" s="15"/>
      <c r="E25" s="15">
        <v>6171</v>
      </c>
      <c r="F25" s="16">
        <v>2321</v>
      </c>
      <c r="G25" s="16">
        <v>900</v>
      </c>
      <c r="H25" s="16">
        <v>0</v>
      </c>
      <c r="I25" s="16">
        <v>9952</v>
      </c>
      <c r="J25" s="16">
        <v>0</v>
      </c>
    </row>
    <row r="26" spans="3:10" ht="12.75">
      <c r="C26" s="15" t="s">
        <v>28</v>
      </c>
      <c r="D26" s="15"/>
      <c r="E26" s="15"/>
      <c r="F26" s="16"/>
      <c r="G26" s="16"/>
      <c r="H26" s="16">
        <f>SUM(H27:H30)</f>
        <v>1</v>
      </c>
      <c r="I26" s="16">
        <f>SUM(I27:I30)</f>
        <v>148</v>
      </c>
      <c r="J26" s="16">
        <f>SUM(J27:J30)</f>
        <v>200</v>
      </c>
    </row>
    <row r="27" spans="4:10" s="11" customFormat="1" ht="12.75">
      <c r="D27" s="11" t="s">
        <v>173</v>
      </c>
      <c r="F27" s="13">
        <v>3113</v>
      </c>
      <c r="G27" s="13"/>
      <c r="H27" s="13">
        <v>0</v>
      </c>
      <c r="I27" s="13">
        <v>0</v>
      </c>
      <c r="J27" s="13">
        <v>0</v>
      </c>
    </row>
    <row r="28" spans="4:10" s="11" customFormat="1" ht="12.75">
      <c r="D28" s="11" t="s">
        <v>3</v>
      </c>
      <c r="E28" s="11">
        <v>6310</v>
      </c>
      <c r="F28" s="13">
        <v>2141</v>
      </c>
      <c r="G28" s="13">
        <v>1000</v>
      </c>
      <c r="H28" s="13">
        <v>1</v>
      </c>
      <c r="I28" s="13">
        <v>1</v>
      </c>
      <c r="J28" s="13">
        <v>200</v>
      </c>
    </row>
    <row r="29" spans="4:10" s="11" customFormat="1" ht="12.75">
      <c r="D29" s="11" t="s">
        <v>126</v>
      </c>
      <c r="E29" s="11">
        <v>6171</v>
      </c>
      <c r="F29" s="13">
        <v>2324</v>
      </c>
      <c r="G29" s="13"/>
      <c r="H29" s="13">
        <v>0</v>
      </c>
      <c r="I29" s="13">
        <v>147</v>
      </c>
      <c r="J29" s="13">
        <v>0</v>
      </c>
    </row>
    <row r="30" spans="6:10" s="11" customFormat="1" ht="12.75">
      <c r="F30" s="13"/>
      <c r="G30" s="13"/>
      <c r="H30" s="96"/>
      <c r="I30" s="96"/>
      <c r="J30" s="96"/>
    </row>
    <row r="31" spans="6:10" s="11" customFormat="1" ht="12.75">
      <c r="F31" s="13"/>
      <c r="G31" s="13"/>
      <c r="H31" s="96"/>
      <c r="J31" s="96" t="s">
        <v>228</v>
      </c>
    </row>
    <row r="32" spans="6:10" s="11" customFormat="1" ht="12.75">
      <c r="F32" s="13"/>
      <c r="G32" s="13"/>
      <c r="H32" s="96"/>
      <c r="J32" s="96"/>
    </row>
    <row r="33" spans="6:10" s="11" customFormat="1" ht="12.75">
      <c r="F33" s="13"/>
      <c r="G33" s="13"/>
      <c r="H33" s="4"/>
      <c r="J33" s="4" t="s">
        <v>161</v>
      </c>
    </row>
    <row r="34" spans="5:10" ht="41.25" customHeight="1">
      <c r="E34" s="50" t="s">
        <v>11</v>
      </c>
      <c r="F34" s="47" t="s">
        <v>12</v>
      </c>
      <c r="G34" s="48" t="s">
        <v>13</v>
      </c>
      <c r="H34" s="156" t="s">
        <v>329</v>
      </c>
      <c r="I34" s="95" t="s">
        <v>342</v>
      </c>
      <c r="J34" s="156" t="s">
        <v>340</v>
      </c>
    </row>
    <row r="35" spans="2:10" s="2" customFormat="1" ht="12.75">
      <c r="B35" s="2" t="s">
        <v>30</v>
      </c>
      <c r="F35" s="3"/>
      <c r="G35" s="3"/>
      <c r="H35" s="35">
        <f>H36+H42+H47</f>
        <v>121023</v>
      </c>
      <c r="I35" s="35">
        <f>I36+I42+I47</f>
        <v>157833</v>
      </c>
      <c r="J35" s="35">
        <f>J36+J42+J47</f>
        <v>96605</v>
      </c>
    </row>
    <row r="36" spans="3:10" ht="12.75">
      <c r="C36" s="15" t="s">
        <v>24</v>
      </c>
      <c r="D36" s="15"/>
      <c r="E36" s="15"/>
      <c r="F36" s="16"/>
      <c r="G36" s="16">
        <v>1000</v>
      </c>
      <c r="H36" s="16">
        <f>SUM(H37:H41)</f>
        <v>42252</v>
      </c>
      <c r="I36" s="16">
        <f>SUM(I37:I41)</f>
        <v>119103</v>
      </c>
      <c r="J36" s="16">
        <f>SUM(J37:J41)</f>
        <v>43159</v>
      </c>
    </row>
    <row r="37" spans="4:10" s="11" customFormat="1" ht="12.75">
      <c r="D37" s="11" t="s">
        <v>82</v>
      </c>
      <c r="F37" s="13">
        <v>4137</v>
      </c>
      <c r="G37" s="13">
        <v>1000</v>
      </c>
      <c r="H37" s="13">
        <v>42252</v>
      </c>
      <c r="I37" s="13">
        <v>42252</v>
      </c>
      <c r="J37" s="13">
        <v>43159</v>
      </c>
    </row>
    <row r="38" spans="4:12" s="11" customFormat="1" ht="12.75">
      <c r="D38" s="11" t="s">
        <v>162</v>
      </c>
      <c r="F38" s="13">
        <v>4137</v>
      </c>
      <c r="G38" s="13">
        <v>1000</v>
      </c>
      <c r="H38" s="13">
        <v>0</v>
      </c>
      <c r="I38" s="13">
        <v>6192</v>
      </c>
      <c r="J38" s="13">
        <v>0</v>
      </c>
      <c r="L38" s="13"/>
    </row>
    <row r="39" spans="4:13" s="11" customFormat="1" ht="12.75">
      <c r="D39" s="11" t="s">
        <v>83</v>
      </c>
      <c r="F39" s="13">
        <v>4137</v>
      </c>
      <c r="G39" s="13">
        <v>1000</v>
      </c>
      <c r="H39" s="13">
        <v>0</v>
      </c>
      <c r="I39" s="13">
        <v>6540</v>
      </c>
      <c r="J39" s="13">
        <v>0</v>
      </c>
      <c r="M39" s="13"/>
    </row>
    <row r="40" spans="4:10" s="11" customFormat="1" ht="12.75">
      <c r="D40" s="11" t="s">
        <v>84</v>
      </c>
      <c r="F40" s="13">
        <v>4137</v>
      </c>
      <c r="G40" s="13">
        <v>1000</v>
      </c>
      <c r="H40" s="13">
        <v>0</v>
      </c>
      <c r="I40" s="13">
        <v>63949</v>
      </c>
      <c r="J40" s="13">
        <v>0</v>
      </c>
    </row>
    <row r="41" spans="4:10" s="11" customFormat="1" ht="12.75">
      <c r="D41" s="11" t="s">
        <v>327</v>
      </c>
      <c r="F41" s="13">
        <v>4137</v>
      </c>
      <c r="G41" s="13">
        <v>1000</v>
      </c>
      <c r="H41" s="13">
        <v>0</v>
      </c>
      <c r="I41" s="13">
        <v>170</v>
      </c>
      <c r="J41" s="13">
        <v>0</v>
      </c>
    </row>
    <row r="42" spans="3:11" s="7" customFormat="1" ht="12.75">
      <c r="C42" s="17" t="s">
        <v>25</v>
      </c>
      <c r="D42" s="17"/>
      <c r="E42" s="17"/>
      <c r="F42" s="18"/>
      <c r="G42" s="16">
        <v>1000</v>
      </c>
      <c r="H42" s="45">
        <f>SUM(H43:H45)</f>
        <v>10771</v>
      </c>
      <c r="I42" s="45">
        <f>SUM(I43:I45)</f>
        <v>21762</v>
      </c>
      <c r="J42" s="45">
        <f>SUM(J43:J45)</f>
        <v>11446</v>
      </c>
      <c r="K42" s="122"/>
    </row>
    <row r="43" spans="4:10" s="11" customFormat="1" ht="12.75">
      <c r="D43" s="11" t="s">
        <v>82</v>
      </c>
      <c r="F43" s="13">
        <v>4137</v>
      </c>
      <c r="G43" s="13">
        <v>1000</v>
      </c>
      <c r="H43" s="13">
        <v>10771</v>
      </c>
      <c r="I43" s="13">
        <v>10771</v>
      </c>
      <c r="J43" s="13">
        <v>11446</v>
      </c>
    </row>
    <row r="44" spans="4:10" s="11" customFormat="1" ht="12.75">
      <c r="D44" s="11" t="s">
        <v>83</v>
      </c>
      <c r="F44" s="13">
        <v>4137</v>
      </c>
      <c r="G44" s="13">
        <v>1000</v>
      </c>
      <c r="H44" s="13">
        <v>0</v>
      </c>
      <c r="I44" s="13">
        <v>10078</v>
      </c>
      <c r="J44" s="13">
        <v>0</v>
      </c>
    </row>
    <row r="45" spans="4:10" s="11" customFormat="1" ht="12.75">
      <c r="D45" s="11" t="s">
        <v>84</v>
      </c>
      <c r="F45" s="13">
        <v>4216</v>
      </c>
      <c r="G45" s="13">
        <v>1000</v>
      </c>
      <c r="H45" s="13">
        <v>0</v>
      </c>
      <c r="I45" s="13">
        <v>913</v>
      </c>
      <c r="J45" s="13">
        <v>0</v>
      </c>
    </row>
    <row r="46" spans="8:10" ht="12.75">
      <c r="H46" s="1"/>
      <c r="I46" s="1"/>
      <c r="J46" s="1"/>
    </row>
    <row r="47" spans="3:10" ht="12.75">
      <c r="C47" s="15" t="s">
        <v>31</v>
      </c>
      <c r="D47" s="15"/>
      <c r="E47" s="15"/>
      <c r="F47" s="16">
        <v>4131</v>
      </c>
      <c r="G47" s="16">
        <v>1000</v>
      </c>
      <c r="H47" s="16">
        <v>68000</v>
      </c>
      <c r="I47" s="16">
        <v>16968</v>
      </c>
      <c r="J47" s="16">
        <v>42000</v>
      </c>
    </row>
    <row r="48" spans="8:10" ht="12.75">
      <c r="H48" s="1"/>
      <c r="I48" s="1"/>
      <c r="J48" s="1"/>
    </row>
    <row r="49" spans="2:10" ht="12.75">
      <c r="B49" s="19"/>
      <c r="C49" s="19"/>
      <c r="D49" s="19"/>
      <c r="F49" s="20"/>
      <c r="G49" s="20"/>
      <c r="H49" s="9"/>
      <c r="I49" s="9"/>
      <c r="J49" s="9"/>
    </row>
    <row r="52" spans="2:6" ht="12.75">
      <c r="B52" t="s">
        <v>140</v>
      </c>
      <c r="E52" s="50" t="s">
        <v>11</v>
      </c>
      <c r="F52" s="1" t="s">
        <v>141</v>
      </c>
    </row>
    <row r="53" spans="5:6" ht="12.75">
      <c r="E53" s="46" t="s">
        <v>12</v>
      </c>
      <c r="F53" s="1" t="s">
        <v>144</v>
      </c>
    </row>
    <row r="54" spans="5:6" ht="12.75">
      <c r="E54" s="49" t="s">
        <v>13</v>
      </c>
      <c r="F54" s="1" t="s">
        <v>142</v>
      </c>
    </row>
    <row r="55" ht="12.75">
      <c r="F55" s="1" t="s">
        <v>143</v>
      </c>
    </row>
    <row r="57" ht="12.75">
      <c r="D57" t="s">
        <v>145</v>
      </c>
    </row>
    <row r="59" spans="8:10" ht="12.75">
      <c r="H59" s="60"/>
      <c r="I59" s="60"/>
      <c r="J59" s="60"/>
    </row>
    <row r="60" spans="4:10" ht="12.75">
      <c r="D60" s="2" t="s">
        <v>333</v>
      </c>
      <c r="E60" s="2"/>
      <c r="F60" s="3"/>
      <c r="G60" s="3"/>
      <c r="H60" s="79"/>
      <c r="I60" s="153"/>
      <c r="J60" s="79">
        <f>SUM(J61:J62)</f>
        <v>53000</v>
      </c>
    </row>
    <row r="61" spans="4:10" ht="12.75">
      <c r="D61" s="11" t="s">
        <v>264</v>
      </c>
      <c r="E61" s="30"/>
      <c r="F61" s="30"/>
      <c r="G61" s="11"/>
      <c r="H61" s="13"/>
      <c r="I61" s="152"/>
      <c r="J61" s="13">
        <v>23000</v>
      </c>
    </row>
    <row r="62" spans="4:10" ht="12.75">
      <c r="D62" s="11" t="s">
        <v>355</v>
      </c>
      <c r="E62" s="11"/>
      <c r="F62" s="13"/>
      <c r="G62" s="13"/>
      <c r="H62" s="13"/>
      <c r="I62" s="12"/>
      <c r="J62" s="13">
        <v>30000</v>
      </c>
    </row>
    <row r="63" spans="4:9" ht="12.75">
      <c r="D63" s="11"/>
      <c r="E63" s="11"/>
      <c r="F63" s="13"/>
      <c r="G63" s="13"/>
      <c r="I63" s="12"/>
    </row>
    <row r="64" spans="8:10" ht="12.75">
      <c r="H64" s="13"/>
      <c r="J64" s="13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headerFooter alignWithMargins="0">
    <oddFooter>&amp;C&amp;A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3"/>
  <sheetViews>
    <sheetView zoomScalePageLayoutView="0" workbookViewId="0" topLeftCell="A190">
      <selection activeCell="J36" sqref="J36"/>
    </sheetView>
  </sheetViews>
  <sheetFormatPr defaultColWidth="9.00390625" defaultRowHeight="12.75"/>
  <cols>
    <col min="1" max="1" width="2.375" style="0" customWidth="1"/>
    <col min="2" max="2" width="3.00390625" style="0" customWidth="1"/>
    <col min="3" max="3" width="4.125" style="0" customWidth="1"/>
    <col min="4" max="4" width="29.00390625" style="0" customWidth="1"/>
    <col min="5" max="7" width="6.625" style="0" customWidth="1"/>
    <col min="8" max="8" width="11.875" style="155" customWidth="1"/>
    <col min="9" max="9" width="11.875" style="1" customWidth="1"/>
    <col min="10" max="10" width="11.875" style="155" customWidth="1"/>
  </cols>
  <sheetData>
    <row r="1" spans="3:11" ht="15.75">
      <c r="C1" s="14" t="s">
        <v>137</v>
      </c>
      <c r="G1" s="31"/>
      <c r="H1" s="154"/>
      <c r="I1" s="94" t="s">
        <v>161</v>
      </c>
      <c r="J1" s="154"/>
      <c r="K1" s="96" t="s">
        <v>139</v>
      </c>
    </row>
    <row r="2" ht="5.25" customHeight="1"/>
    <row r="3" ht="12.75">
      <c r="D3" s="61"/>
    </row>
    <row r="4" ht="6.75" customHeight="1"/>
    <row r="5" spans="5:10" ht="39" customHeight="1">
      <c r="E5" s="50" t="s">
        <v>11</v>
      </c>
      <c r="F5" s="47" t="s">
        <v>12</v>
      </c>
      <c r="G5" s="48" t="s">
        <v>13</v>
      </c>
      <c r="H5" s="156" t="s">
        <v>329</v>
      </c>
      <c r="I5" s="95" t="s">
        <v>342</v>
      </c>
      <c r="J5" s="156" t="s">
        <v>340</v>
      </c>
    </row>
    <row r="6" spans="1:10" s="2" customFormat="1" ht="12.75">
      <c r="A6" s="2" t="s">
        <v>10</v>
      </c>
      <c r="H6" s="3">
        <f>H8+H19+H24+H44+H74+H84+H99+H121+H143+H164+H152+H225+H231+H67+H147</f>
        <v>145645</v>
      </c>
      <c r="I6" s="3">
        <f>I8+I19+I24+I44+I74+I84+I99+I121+I143+I164+I152+I225+I231+I67+I147</f>
        <v>315878</v>
      </c>
      <c r="J6" s="3">
        <f>J8+J19+J24+J44+J74+J84+J99+J121+J143+J164+J152+J225+J231+J67+J147</f>
        <v>131240</v>
      </c>
    </row>
    <row r="8" spans="2:10" s="2" customFormat="1" ht="12.75">
      <c r="B8" s="21" t="s">
        <v>32</v>
      </c>
      <c r="C8" s="21"/>
      <c r="D8" s="21"/>
      <c r="E8" s="21"/>
      <c r="F8" s="21"/>
      <c r="G8" s="21"/>
      <c r="H8" s="22">
        <f>H10+H16</f>
        <v>2000</v>
      </c>
      <c r="I8" s="22">
        <f>I10+I16</f>
        <v>18852</v>
      </c>
      <c r="J8" s="22">
        <f>J10+J16</f>
        <v>2000</v>
      </c>
    </row>
    <row r="9" spans="4:10" s="2" customFormat="1" ht="12.75">
      <c r="D9" s="11" t="s">
        <v>51</v>
      </c>
      <c r="E9" s="11"/>
      <c r="F9" s="11"/>
      <c r="G9" s="11"/>
      <c r="H9" s="3"/>
      <c r="I9" s="3"/>
      <c r="J9" s="3"/>
    </row>
    <row r="10" spans="3:10" s="2" customFormat="1" ht="12.75">
      <c r="C10" s="6" t="s">
        <v>87</v>
      </c>
      <c r="D10" s="6"/>
      <c r="E10" s="6">
        <v>2212</v>
      </c>
      <c r="F10" s="6"/>
      <c r="G10" s="6"/>
      <c r="H10" s="3">
        <f>SUM(H11:H14)</f>
        <v>1900</v>
      </c>
      <c r="I10" s="3">
        <f>SUM(I11:I14)</f>
        <v>1900</v>
      </c>
      <c r="J10" s="3">
        <f>SUM(J11:J14)</f>
        <v>1900</v>
      </c>
    </row>
    <row r="11" spans="3:10" ht="12.75">
      <c r="C11" s="5"/>
      <c r="D11" s="10" t="s">
        <v>44</v>
      </c>
      <c r="E11" s="10">
        <v>2212</v>
      </c>
      <c r="F11" s="10">
        <v>5171</v>
      </c>
      <c r="G11" s="10">
        <v>330</v>
      </c>
      <c r="H11" s="13">
        <v>1200</v>
      </c>
      <c r="I11" s="13">
        <v>1200</v>
      </c>
      <c r="J11" s="13">
        <v>1200</v>
      </c>
    </row>
    <row r="12" spans="3:10" ht="12.75">
      <c r="C12" s="5"/>
      <c r="D12" s="10" t="s">
        <v>247</v>
      </c>
      <c r="E12" s="10">
        <v>2212</v>
      </c>
      <c r="F12" s="10">
        <v>5169</v>
      </c>
      <c r="G12" s="10">
        <v>330</v>
      </c>
      <c r="H12" s="13">
        <v>450</v>
      </c>
      <c r="I12" s="13">
        <v>450</v>
      </c>
      <c r="J12" s="13">
        <v>450</v>
      </c>
    </row>
    <row r="13" spans="3:10" ht="12.75">
      <c r="C13" s="5"/>
      <c r="D13" s="10" t="s">
        <v>160</v>
      </c>
      <c r="E13" s="10">
        <v>2212</v>
      </c>
      <c r="F13" s="10">
        <v>5169</v>
      </c>
      <c r="G13" s="10">
        <v>331</v>
      </c>
      <c r="H13" s="13">
        <v>250</v>
      </c>
      <c r="I13" s="13">
        <v>250</v>
      </c>
      <c r="J13" s="13">
        <v>250</v>
      </c>
    </row>
    <row r="14" spans="3:10" ht="12.75">
      <c r="C14" s="5"/>
      <c r="D14" s="10" t="s">
        <v>296</v>
      </c>
      <c r="E14" s="13">
        <v>2212</v>
      </c>
      <c r="F14" s="13">
        <v>6121</v>
      </c>
      <c r="G14" s="13">
        <v>330</v>
      </c>
      <c r="H14" s="13">
        <v>0</v>
      </c>
      <c r="I14" s="13">
        <v>0</v>
      </c>
      <c r="J14" s="13">
        <v>0</v>
      </c>
    </row>
    <row r="15" spans="3:7" ht="12.75">
      <c r="C15" s="5"/>
      <c r="D15" s="11" t="s">
        <v>51</v>
      </c>
      <c r="E15" s="11"/>
      <c r="F15" s="11"/>
      <c r="G15" s="11"/>
    </row>
    <row r="16" spans="3:10" s="2" customFormat="1" ht="12.75">
      <c r="C16" s="6" t="s">
        <v>88</v>
      </c>
      <c r="D16" s="6" t="s">
        <v>53</v>
      </c>
      <c r="E16" s="6">
        <v>2219</v>
      </c>
      <c r="F16" s="6"/>
      <c r="G16" s="6"/>
      <c r="H16" s="44">
        <f>SUM(H17)</f>
        <v>100</v>
      </c>
      <c r="I16" s="44">
        <f>SUM(I17)</f>
        <v>16952</v>
      </c>
      <c r="J16" s="44">
        <f>SUM(J17)</f>
        <v>100</v>
      </c>
    </row>
    <row r="17" spans="3:10" ht="12.75">
      <c r="C17" s="5"/>
      <c r="D17" s="10" t="s">
        <v>177</v>
      </c>
      <c r="E17" s="10">
        <v>2219</v>
      </c>
      <c r="F17" s="10">
        <v>5169</v>
      </c>
      <c r="G17" s="10">
        <v>330</v>
      </c>
      <c r="H17" s="13">
        <v>100</v>
      </c>
      <c r="I17" s="13">
        <v>16952</v>
      </c>
      <c r="J17" s="13">
        <v>100</v>
      </c>
    </row>
    <row r="19" spans="2:10" s="2" customFormat="1" ht="12.75">
      <c r="B19" s="21" t="s">
        <v>33</v>
      </c>
      <c r="C19" s="21"/>
      <c r="D19" s="21"/>
      <c r="E19" s="21"/>
      <c r="F19" s="21"/>
      <c r="G19" s="21"/>
      <c r="H19" s="22">
        <f>H21</f>
        <v>120</v>
      </c>
      <c r="I19" s="22">
        <f>I21</f>
        <v>3520</v>
      </c>
      <c r="J19" s="22">
        <f>J21</f>
        <v>2120</v>
      </c>
    </row>
    <row r="20" spans="4:10" s="2" customFormat="1" ht="12.75">
      <c r="D20" s="11" t="s">
        <v>51</v>
      </c>
      <c r="E20" s="11"/>
      <c r="F20" s="11"/>
      <c r="G20" s="11"/>
      <c r="H20" s="3"/>
      <c r="I20" s="3"/>
      <c r="J20" s="3"/>
    </row>
    <row r="21" spans="3:10" s="2" customFormat="1" ht="12.75">
      <c r="C21" s="6" t="s">
        <v>89</v>
      </c>
      <c r="D21" s="6"/>
      <c r="E21" s="6">
        <v>2321</v>
      </c>
      <c r="F21" s="6"/>
      <c r="G21" s="6"/>
      <c r="H21" s="3">
        <f>SUM(H22:H23)</f>
        <v>120</v>
      </c>
      <c r="I21" s="3">
        <f>SUM(I22:I23)</f>
        <v>3520</v>
      </c>
      <c r="J21" s="3">
        <f>SUM(J22:J23)</f>
        <v>2120</v>
      </c>
    </row>
    <row r="22" spans="3:10" s="11" customFormat="1" ht="12.75">
      <c r="C22" s="10"/>
      <c r="D22" s="10" t="s">
        <v>346</v>
      </c>
      <c r="E22" s="10">
        <v>2321</v>
      </c>
      <c r="F22" s="10">
        <v>5169</v>
      </c>
      <c r="G22" s="10">
        <v>230</v>
      </c>
      <c r="H22" s="13">
        <v>120</v>
      </c>
      <c r="I22" s="13">
        <v>3520</v>
      </c>
      <c r="J22" s="13">
        <v>2120</v>
      </c>
    </row>
    <row r="24" spans="2:10" s="2" customFormat="1" ht="12.75">
      <c r="B24" s="21" t="s">
        <v>37</v>
      </c>
      <c r="C24" s="21"/>
      <c r="D24" s="21"/>
      <c r="E24" s="21"/>
      <c r="F24" s="21"/>
      <c r="G24" s="21"/>
      <c r="H24" s="22">
        <f>H26+H34</f>
        <v>69270</v>
      </c>
      <c r="I24" s="22">
        <f>I26+I34</f>
        <v>172057</v>
      </c>
      <c r="J24" s="22">
        <f>J26+J34</f>
        <v>56894</v>
      </c>
    </row>
    <row r="25" spans="4:10" s="2" customFormat="1" ht="12.75">
      <c r="D25" s="11" t="s">
        <v>45</v>
      </c>
      <c r="E25" s="11"/>
      <c r="F25" s="11"/>
      <c r="G25" s="11"/>
      <c r="H25" s="3"/>
      <c r="I25" s="3"/>
      <c r="J25" s="3"/>
    </row>
    <row r="26" spans="3:10" s="2" customFormat="1" ht="12.75">
      <c r="C26" s="6" t="s">
        <v>90</v>
      </c>
      <c r="D26" s="6"/>
      <c r="E26" s="6">
        <v>3111</v>
      </c>
      <c r="F26" s="6"/>
      <c r="G26" s="6"/>
      <c r="H26" s="3">
        <f>SUM(H27:H31)</f>
        <v>3170</v>
      </c>
      <c r="I26" s="3">
        <f>SUM(I27:I31)</f>
        <v>5413</v>
      </c>
      <c r="J26" s="3">
        <f>SUM(J27:J31)</f>
        <v>3594</v>
      </c>
    </row>
    <row r="27" spans="3:10" s="11" customFormat="1" ht="12.75">
      <c r="C27" s="10"/>
      <c r="D27" s="10" t="s">
        <v>287</v>
      </c>
      <c r="E27" s="10">
        <v>3111</v>
      </c>
      <c r="F27" s="10">
        <v>5331</v>
      </c>
      <c r="G27" s="10">
        <v>411</v>
      </c>
      <c r="H27" s="13">
        <v>1330</v>
      </c>
      <c r="I27" s="13">
        <v>1330</v>
      </c>
      <c r="J27" s="13">
        <v>1330</v>
      </c>
    </row>
    <row r="28" spans="3:10" s="11" customFormat="1" ht="12.75">
      <c r="C28" s="10"/>
      <c r="D28" s="10" t="s">
        <v>288</v>
      </c>
      <c r="E28" s="10">
        <v>3111</v>
      </c>
      <c r="F28" s="10">
        <v>5331</v>
      </c>
      <c r="G28" s="10">
        <v>412</v>
      </c>
      <c r="H28" s="13">
        <v>1740</v>
      </c>
      <c r="I28" s="13">
        <v>1740</v>
      </c>
      <c r="J28" s="13">
        <v>1964</v>
      </c>
    </row>
    <row r="29" spans="3:10" s="11" customFormat="1" ht="12.75">
      <c r="C29" s="10"/>
      <c r="D29" s="10" t="s">
        <v>301</v>
      </c>
      <c r="E29" s="10">
        <v>3111</v>
      </c>
      <c r="F29" s="10">
        <v>5336</v>
      </c>
      <c r="G29" s="10"/>
      <c r="H29" s="13">
        <v>0</v>
      </c>
      <c r="I29" s="13">
        <v>1380</v>
      </c>
      <c r="J29" s="13">
        <v>0</v>
      </c>
    </row>
    <row r="30" spans="3:10" s="11" customFormat="1" ht="12.75">
      <c r="C30" s="10"/>
      <c r="D30" s="10" t="s">
        <v>302</v>
      </c>
      <c r="E30" s="10">
        <v>3111</v>
      </c>
      <c r="F30" s="10">
        <v>5336</v>
      </c>
      <c r="G30" s="10"/>
      <c r="H30" s="13">
        <v>0</v>
      </c>
      <c r="I30" s="13">
        <v>703</v>
      </c>
      <c r="J30" s="13">
        <v>0</v>
      </c>
    </row>
    <row r="31" spans="3:10" s="11" customFormat="1" ht="12.75">
      <c r="C31" s="10"/>
      <c r="D31" s="10" t="s">
        <v>47</v>
      </c>
      <c r="E31" s="10">
        <v>3111</v>
      </c>
      <c r="F31" s="10">
        <v>5171</v>
      </c>
      <c r="G31" s="10">
        <v>440</v>
      </c>
      <c r="H31" s="13">
        <v>100</v>
      </c>
      <c r="I31" s="13">
        <v>260</v>
      </c>
      <c r="J31" s="13">
        <v>300</v>
      </c>
    </row>
    <row r="32" spans="3:7" ht="9" customHeight="1">
      <c r="C32" s="5"/>
      <c r="D32" s="5"/>
      <c r="E32" s="5"/>
      <c r="F32" s="5"/>
      <c r="G32" s="5"/>
    </row>
    <row r="33" spans="3:10" ht="12.75">
      <c r="C33" s="5"/>
      <c r="D33" s="11" t="s">
        <v>45</v>
      </c>
      <c r="E33" s="11"/>
      <c r="F33" s="11"/>
      <c r="G33" s="11"/>
      <c r="H33" s="3"/>
      <c r="I33" s="3"/>
      <c r="J33" s="3"/>
    </row>
    <row r="34" spans="3:10" s="2" customFormat="1" ht="12.75">
      <c r="C34" s="6" t="s">
        <v>91</v>
      </c>
      <c r="D34" s="6"/>
      <c r="E34" s="6">
        <v>3113</v>
      </c>
      <c r="F34" s="6"/>
      <c r="G34" s="6"/>
      <c r="H34" s="3">
        <f>SUM(H35:H40)</f>
        <v>66100</v>
      </c>
      <c r="I34" s="3">
        <f>SUM(I35:I40)</f>
        <v>166644</v>
      </c>
      <c r="J34" s="3">
        <f>SUM(J35:J40)</f>
        <v>53300</v>
      </c>
    </row>
    <row r="35" spans="3:10" ht="12.75">
      <c r="C35" s="5"/>
      <c r="D35" s="10" t="s">
        <v>46</v>
      </c>
      <c r="E35" s="10">
        <v>3113</v>
      </c>
      <c r="F35" s="10">
        <v>5331</v>
      </c>
      <c r="G35" s="10">
        <v>410</v>
      </c>
      <c r="H35" s="13">
        <v>7500</v>
      </c>
      <c r="I35" s="13">
        <v>7648</v>
      </c>
      <c r="J35" s="13">
        <v>7617</v>
      </c>
    </row>
    <row r="36" spans="3:10" ht="12.75">
      <c r="C36" s="5"/>
      <c r="D36" s="10" t="s">
        <v>350</v>
      </c>
      <c r="E36" s="10">
        <v>3113</v>
      </c>
      <c r="F36" s="10">
        <v>5331</v>
      </c>
      <c r="G36" s="10">
        <v>410</v>
      </c>
      <c r="H36" s="13">
        <v>0</v>
      </c>
      <c r="I36" s="13">
        <v>0</v>
      </c>
      <c r="J36" s="13">
        <v>5000</v>
      </c>
    </row>
    <row r="37" spans="3:10" s="11" customFormat="1" ht="12.75">
      <c r="C37" s="10"/>
      <c r="D37" s="10" t="s">
        <v>221</v>
      </c>
      <c r="E37" s="10">
        <v>3111</v>
      </c>
      <c r="F37" s="10">
        <v>5331</v>
      </c>
      <c r="G37" s="10">
        <v>410</v>
      </c>
      <c r="H37" s="13">
        <v>0</v>
      </c>
      <c r="I37" s="13">
        <v>8850</v>
      </c>
      <c r="J37" s="13">
        <v>0</v>
      </c>
    </row>
    <row r="38" spans="3:10" ht="12.75">
      <c r="C38" s="5"/>
      <c r="D38" s="10" t="s">
        <v>47</v>
      </c>
      <c r="E38" s="10">
        <v>3113</v>
      </c>
      <c r="F38" s="10">
        <v>5171</v>
      </c>
      <c r="G38" s="10">
        <v>440</v>
      </c>
      <c r="H38" s="13">
        <v>100</v>
      </c>
      <c r="I38" s="13">
        <v>600</v>
      </c>
      <c r="J38" s="13">
        <v>183</v>
      </c>
    </row>
    <row r="39" spans="3:10" s="11" customFormat="1" ht="12.75">
      <c r="C39" s="10"/>
      <c r="D39" s="10" t="s">
        <v>297</v>
      </c>
      <c r="E39" s="10">
        <v>3113</v>
      </c>
      <c r="F39" s="10">
        <v>6121</v>
      </c>
      <c r="G39" s="10">
        <v>440</v>
      </c>
      <c r="H39" s="13">
        <v>58000</v>
      </c>
      <c r="I39" s="13">
        <v>142670</v>
      </c>
      <c r="J39" s="13">
        <v>40000</v>
      </c>
    </row>
    <row r="40" spans="3:10" s="11" customFormat="1" ht="12.75">
      <c r="C40" s="10"/>
      <c r="D40" s="10" t="s">
        <v>326</v>
      </c>
      <c r="E40" s="10">
        <v>3113</v>
      </c>
      <c r="F40" s="10">
        <v>5137</v>
      </c>
      <c r="G40" s="10">
        <v>440</v>
      </c>
      <c r="H40" s="13">
        <v>500</v>
      </c>
      <c r="I40" s="13">
        <v>6876</v>
      </c>
      <c r="J40" s="13">
        <v>500</v>
      </c>
    </row>
    <row r="41" spans="4:11" ht="12.75">
      <c r="D41" s="10"/>
      <c r="E41" s="10"/>
      <c r="F41" s="10"/>
      <c r="G41" s="10"/>
      <c r="H41" s="154"/>
      <c r="I41" s="94" t="s">
        <v>161</v>
      </c>
      <c r="J41" s="154"/>
      <c r="K41" s="96" t="s">
        <v>321</v>
      </c>
    </row>
    <row r="42" spans="4:10" ht="3" customHeight="1">
      <c r="D42" s="10"/>
      <c r="E42" s="10"/>
      <c r="F42" s="10"/>
      <c r="G42" s="10"/>
      <c r="H42" s="156" t="s">
        <v>184</v>
      </c>
      <c r="I42" s="24" t="s">
        <v>184</v>
      </c>
      <c r="J42" s="156" t="s">
        <v>184</v>
      </c>
    </row>
    <row r="43" spans="5:10" ht="38.25" customHeight="1">
      <c r="E43" t="s">
        <v>11</v>
      </c>
      <c r="F43" s="38" t="s">
        <v>12</v>
      </c>
      <c r="G43" s="38" t="s">
        <v>13</v>
      </c>
      <c r="H43" s="156" t="s">
        <v>329</v>
      </c>
      <c r="I43" s="95" t="s">
        <v>342</v>
      </c>
      <c r="J43" s="156" t="s">
        <v>340</v>
      </c>
    </row>
    <row r="44" spans="2:10" s="2" customFormat="1" ht="12.75">
      <c r="B44" s="21" t="s">
        <v>38</v>
      </c>
      <c r="C44" s="21"/>
      <c r="D44" s="21"/>
      <c r="E44" s="21"/>
      <c r="F44" s="21"/>
      <c r="G44" s="21"/>
      <c r="H44" s="36">
        <f>H46+H53+H59+H63</f>
        <v>2220</v>
      </c>
      <c r="I44" s="36">
        <f>I46+I53+I59+I63</f>
        <v>2476</v>
      </c>
      <c r="J44" s="36">
        <f>J46+J53+J59+J63</f>
        <v>2390</v>
      </c>
    </row>
    <row r="45" spans="4:10" s="2" customFormat="1" ht="11.25" customHeight="1">
      <c r="D45" s="11" t="s">
        <v>45</v>
      </c>
      <c r="E45" s="11"/>
      <c r="F45" s="11"/>
      <c r="G45" s="11"/>
      <c r="H45" s="3"/>
      <c r="I45" s="3"/>
      <c r="J45" s="3"/>
    </row>
    <row r="46" spans="3:10" s="2" customFormat="1" ht="12.75">
      <c r="C46" s="6" t="s">
        <v>92</v>
      </c>
      <c r="D46" s="6"/>
      <c r="E46" s="6">
        <v>3314</v>
      </c>
      <c r="F46" s="6"/>
      <c r="G46" s="6"/>
      <c r="H46" s="3">
        <f>SUM(H47:H49)</f>
        <v>80</v>
      </c>
      <c r="I46" s="3">
        <f>SUM(I47:I49)</f>
        <v>109</v>
      </c>
      <c r="J46" s="3">
        <f>SUM(J47:J49)</f>
        <v>80</v>
      </c>
    </row>
    <row r="47" spans="3:10" s="11" customFormat="1" ht="12.75">
      <c r="C47" s="10"/>
      <c r="D47" s="10" t="s">
        <v>60</v>
      </c>
      <c r="E47" s="10">
        <v>3314</v>
      </c>
      <c r="F47" s="10">
        <v>5136</v>
      </c>
      <c r="G47" s="10">
        <v>610</v>
      </c>
      <c r="H47" s="13">
        <v>60</v>
      </c>
      <c r="I47" s="13">
        <v>89</v>
      </c>
      <c r="J47" s="13">
        <v>60</v>
      </c>
    </row>
    <row r="48" spans="3:10" s="11" customFormat="1" ht="12.75">
      <c r="C48" s="10"/>
      <c r="D48" s="10" t="s">
        <v>61</v>
      </c>
      <c r="E48" s="10">
        <v>3314</v>
      </c>
      <c r="F48" s="10">
        <v>5137</v>
      </c>
      <c r="G48" s="10">
        <v>610</v>
      </c>
      <c r="H48" s="13">
        <v>10</v>
      </c>
      <c r="I48" s="13">
        <v>10</v>
      </c>
      <c r="J48" s="13">
        <v>10</v>
      </c>
    </row>
    <row r="49" spans="3:10" s="11" customFormat="1" ht="12.75">
      <c r="C49" s="10"/>
      <c r="D49" s="10" t="s">
        <v>19</v>
      </c>
      <c r="E49" s="10">
        <v>3314</v>
      </c>
      <c r="F49" s="10">
        <v>5139</v>
      </c>
      <c r="G49" s="10">
        <v>610</v>
      </c>
      <c r="H49" s="13">
        <v>10</v>
      </c>
      <c r="I49" s="13">
        <v>10</v>
      </c>
      <c r="J49" s="13">
        <v>10</v>
      </c>
    </row>
    <row r="50" spans="3:7" ht="6" customHeight="1">
      <c r="C50" s="5"/>
      <c r="D50" s="5"/>
      <c r="E50" s="5"/>
      <c r="F50" s="5"/>
      <c r="G50" s="5"/>
    </row>
    <row r="51" spans="3:7" ht="6" customHeight="1">
      <c r="C51" s="5"/>
      <c r="D51" s="5"/>
      <c r="E51" s="5"/>
      <c r="F51" s="5"/>
      <c r="G51" s="5"/>
    </row>
    <row r="52" spans="3:7" ht="11.25" customHeight="1">
      <c r="C52" s="5"/>
      <c r="D52" s="11" t="s">
        <v>57</v>
      </c>
      <c r="E52" s="11"/>
      <c r="F52" s="11"/>
      <c r="G52" s="11"/>
    </row>
    <row r="53" spans="3:10" s="2" customFormat="1" ht="12.75">
      <c r="C53" s="6" t="s">
        <v>93</v>
      </c>
      <c r="D53" s="6"/>
      <c r="E53" s="6">
        <v>3392</v>
      </c>
      <c r="F53" s="6"/>
      <c r="G53" s="6"/>
      <c r="H53" s="35">
        <f>SUM(H54:H56)</f>
        <v>870</v>
      </c>
      <c r="I53" s="35">
        <f>SUM(I54:I56)</f>
        <v>870</v>
      </c>
      <c r="J53" s="35">
        <f>SUM(J54:J56)</f>
        <v>800</v>
      </c>
    </row>
    <row r="54" spans="3:10" s="11" customFormat="1" ht="12.75">
      <c r="C54" s="10"/>
      <c r="D54" s="10" t="s">
        <v>18</v>
      </c>
      <c r="E54" s="10">
        <v>3392</v>
      </c>
      <c r="F54" s="10">
        <v>5152</v>
      </c>
      <c r="G54" s="10">
        <v>620</v>
      </c>
      <c r="H54" s="13">
        <v>650</v>
      </c>
      <c r="I54" s="13">
        <v>650</v>
      </c>
      <c r="J54" s="13">
        <v>600</v>
      </c>
    </row>
    <row r="55" spans="3:10" s="11" customFormat="1" ht="12.75">
      <c r="C55" s="10"/>
      <c r="D55" s="10" t="s">
        <v>127</v>
      </c>
      <c r="E55" s="10">
        <v>3392</v>
      </c>
      <c r="F55" s="10">
        <v>5169</v>
      </c>
      <c r="G55" s="10">
        <v>620</v>
      </c>
      <c r="H55" s="13">
        <v>120</v>
      </c>
      <c r="I55" s="13">
        <v>120</v>
      </c>
      <c r="J55" s="13">
        <v>100</v>
      </c>
    </row>
    <row r="56" spans="3:10" s="11" customFormat="1" ht="12.75">
      <c r="C56" s="10"/>
      <c r="D56" s="10" t="s">
        <v>207</v>
      </c>
      <c r="E56" s="10">
        <v>3392</v>
      </c>
      <c r="F56" s="10">
        <v>5169</v>
      </c>
      <c r="G56" s="10">
        <v>620</v>
      </c>
      <c r="H56" s="13">
        <v>100</v>
      </c>
      <c r="I56" s="13">
        <v>100</v>
      </c>
      <c r="J56" s="13">
        <v>100</v>
      </c>
    </row>
    <row r="57" spans="3:10" s="11" customFormat="1" ht="12.75">
      <c r="C57" s="10"/>
      <c r="D57" s="10"/>
      <c r="E57" s="10"/>
      <c r="F57" s="10"/>
      <c r="G57" s="10"/>
      <c r="H57" s="13"/>
      <c r="I57" s="13"/>
      <c r="J57" s="13"/>
    </row>
    <row r="58" spans="3:7" ht="11.25" customHeight="1">
      <c r="C58" s="5"/>
      <c r="D58" s="11" t="s">
        <v>63</v>
      </c>
      <c r="E58" s="11"/>
      <c r="F58" s="11"/>
      <c r="G58" s="11"/>
    </row>
    <row r="59" spans="3:10" s="2" customFormat="1" ht="12.75">
      <c r="C59" s="6" t="s">
        <v>121</v>
      </c>
      <c r="D59" s="5"/>
      <c r="E59" s="6">
        <v>3399</v>
      </c>
      <c r="F59" s="5"/>
      <c r="G59" s="5"/>
      <c r="H59" s="3">
        <f>SUM(H60:H61)</f>
        <v>120</v>
      </c>
      <c r="I59" s="3">
        <f>SUM(I60:I61)</f>
        <v>120</v>
      </c>
      <c r="J59" s="3">
        <f>SUM(J60:J61)</f>
        <v>120</v>
      </c>
    </row>
    <row r="60" spans="3:10" s="11" customFormat="1" ht="12.75">
      <c r="C60" s="10"/>
      <c r="D60" s="10" t="s">
        <v>164</v>
      </c>
      <c r="E60" s="10">
        <v>3399</v>
      </c>
      <c r="F60" s="10">
        <v>5179</v>
      </c>
      <c r="G60" s="10">
        <v>660</v>
      </c>
      <c r="H60" s="13">
        <v>10</v>
      </c>
      <c r="I60" s="13">
        <v>10</v>
      </c>
      <c r="J60" s="13">
        <v>10</v>
      </c>
    </row>
    <row r="61" spans="3:10" s="11" customFormat="1" ht="12.75">
      <c r="C61" s="10"/>
      <c r="D61" s="10" t="s">
        <v>163</v>
      </c>
      <c r="E61" s="10">
        <v>3399</v>
      </c>
      <c r="F61" s="10">
        <v>5194</v>
      </c>
      <c r="G61" s="10">
        <v>660</v>
      </c>
      <c r="H61" s="13">
        <v>110</v>
      </c>
      <c r="I61" s="13">
        <v>110</v>
      </c>
      <c r="J61" s="13">
        <v>110</v>
      </c>
    </row>
    <row r="62" spans="3:10" s="11" customFormat="1" ht="7.5" customHeight="1">
      <c r="C62" s="10"/>
      <c r="D62" s="10"/>
      <c r="E62" s="10"/>
      <c r="F62" s="10"/>
      <c r="G62" s="10"/>
      <c r="H62" s="13"/>
      <c r="I62" s="13"/>
      <c r="J62" s="13"/>
    </row>
    <row r="63" spans="3:10" s="11" customFormat="1" ht="12.75">
      <c r="C63" s="6" t="s">
        <v>121</v>
      </c>
      <c r="D63" s="6" t="s">
        <v>172</v>
      </c>
      <c r="E63" s="6">
        <v>3399</v>
      </c>
      <c r="F63" s="5"/>
      <c r="G63" s="5"/>
      <c r="H63" s="3">
        <f>SUM(H64:H65)</f>
        <v>1150</v>
      </c>
      <c r="I63" s="3">
        <f>SUM(I64:I65)</f>
        <v>1377</v>
      </c>
      <c r="J63" s="3">
        <f>SUM(J64:J65)</f>
        <v>1390</v>
      </c>
    </row>
    <row r="64" spans="3:10" s="11" customFormat="1" ht="12.75">
      <c r="C64" s="10"/>
      <c r="D64" s="10" t="s">
        <v>188</v>
      </c>
      <c r="E64" s="10">
        <v>3399</v>
      </c>
      <c r="F64" s="10">
        <v>5169</v>
      </c>
      <c r="G64" s="10">
        <v>680</v>
      </c>
      <c r="H64" s="13">
        <v>1150</v>
      </c>
      <c r="I64" s="13">
        <v>1377</v>
      </c>
      <c r="J64" s="13">
        <v>1390</v>
      </c>
    </row>
    <row r="65" spans="3:10" s="11" customFormat="1" ht="12.75">
      <c r="C65" s="10"/>
      <c r="D65" s="10" t="s">
        <v>314</v>
      </c>
      <c r="E65" s="10">
        <v>3399</v>
      </c>
      <c r="F65" s="10">
        <v>6121</v>
      </c>
      <c r="G65" s="10">
        <v>680</v>
      </c>
      <c r="H65" s="13">
        <v>0</v>
      </c>
      <c r="I65" s="13">
        <v>0</v>
      </c>
      <c r="J65" s="13">
        <v>0</v>
      </c>
    </row>
    <row r="66" spans="3:10" s="11" customFormat="1" ht="12.75">
      <c r="C66" s="10"/>
      <c r="D66" s="10"/>
      <c r="E66" s="10"/>
      <c r="F66" s="10"/>
      <c r="G66" s="10"/>
      <c r="H66" s="13"/>
      <c r="I66" s="13"/>
      <c r="J66" s="13"/>
    </row>
    <row r="67" spans="2:10" s="11" customFormat="1" ht="12.75">
      <c r="B67" s="21" t="s">
        <v>232</v>
      </c>
      <c r="C67" s="21"/>
      <c r="D67" s="21"/>
      <c r="E67" s="21"/>
      <c r="F67" s="21"/>
      <c r="G67" s="21"/>
      <c r="H67" s="22">
        <f>SUM(H68:H72)</f>
        <v>1450</v>
      </c>
      <c r="I67" s="22">
        <f>SUM(I68:I72)</f>
        <v>3888</v>
      </c>
      <c r="J67" s="22">
        <f>SUM(J68:J72)</f>
        <v>1450</v>
      </c>
    </row>
    <row r="68" spans="3:10" s="11" customFormat="1" ht="12.75">
      <c r="C68" s="6" t="s">
        <v>243</v>
      </c>
      <c r="D68" s="10"/>
      <c r="E68" s="10">
        <v>3419</v>
      </c>
      <c r="F68" s="10">
        <v>5222</v>
      </c>
      <c r="G68" s="10">
        <v>420</v>
      </c>
      <c r="H68" s="13">
        <v>700</v>
      </c>
      <c r="I68" s="13">
        <v>1551</v>
      </c>
      <c r="J68" s="13">
        <v>800</v>
      </c>
    </row>
    <row r="69" spans="3:10" s="11" customFormat="1" ht="12.75">
      <c r="C69" s="6"/>
      <c r="D69" s="10" t="s">
        <v>337</v>
      </c>
      <c r="E69" s="10">
        <v>3419</v>
      </c>
      <c r="F69" s="10">
        <v>5139</v>
      </c>
      <c r="G69" s="10">
        <v>420</v>
      </c>
      <c r="H69" s="13">
        <v>100</v>
      </c>
      <c r="I69" s="13">
        <v>100</v>
      </c>
      <c r="J69" s="13">
        <v>100</v>
      </c>
    </row>
    <row r="70" spans="3:10" s="11" customFormat="1" ht="12.75">
      <c r="C70" s="6" t="s">
        <v>233</v>
      </c>
      <c r="D70" s="10"/>
      <c r="E70" s="10">
        <v>3421</v>
      </c>
      <c r="F70" s="10">
        <v>5222</v>
      </c>
      <c r="G70" s="10">
        <v>420</v>
      </c>
      <c r="H70" s="13">
        <v>650</v>
      </c>
      <c r="I70" s="13">
        <v>1238</v>
      </c>
      <c r="J70" s="13">
        <v>550</v>
      </c>
    </row>
    <row r="71" spans="3:10" s="11" customFormat="1" ht="12.75">
      <c r="C71" s="6"/>
      <c r="D71" s="10"/>
      <c r="E71" s="10"/>
      <c r="F71" s="10"/>
      <c r="G71" s="10"/>
      <c r="H71" s="13"/>
      <c r="I71" s="13"/>
      <c r="J71" s="13"/>
    </row>
    <row r="72" spans="3:10" s="11" customFormat="1" ht="12.75">
      <c r="C72" s="6" t="s">
        <v>309</v>
      </c>
      <c r="D72" s="10"/>
      <c r="E72" s="10">
        <v>3412</v>
      </c>
      <c r="F72" s="10">
        <v>6121</v>
      </c>
      <c r="G72" s="10">
        <v>430</v>
      </c>
      <c r="H72" s="13">
        <v>0</v>
      </c>
      <c r="I72" s="13">
        <v>999</v>
      </c>
      <c r="J72" s="13">
        <v>0</v>
      </c>
    </row>
    <row r="73" spans="3:7" ht="9" customHeight="1">
      <c r="C73" s="5"/>
      <c r="D73" s="5"/>
      <c r="E73" s="5"/>
      <c r="F73" s="5"/>
      <c r="G73" s="5"/>
    </row>
    <row r="74" spans="2:10" s="2" customFormat="1" ht="12.75">
      <c r="B74" s="21" t="s">
        <v>39</v>
      </c>
      <c r="C74" s="21"/>
      <c r="D74" s="21"/>
      <c r="E74" s="21"/>
      <c r="F74" s="21"/>
      <c r="G74" s="21"/>
      <c r="H74" s="22">
        <f>H76</f>
        <v>450</v>
      </c>
      <c r="I74" s="22">
        <f>I76</f>
        <v>461</v>
      </c>
      <c r="J74" s="22">
        <f>J76</f>
        <v>651</v>
      </c>
    </row>
    <row r="75" spans="4:10" s="2" customFormat="1" ht="12.75">
      <c r="D75" s="11" t="s">
        <v>128</v>
      </c>
      <c r="E75" s="11"/>
      <c r="F75" s="11"/>
      <c r="G75" s="11"/>
      <c r="H75" s="3"/>
      <c r="I75" s="3"/>
      <c r="J75" s="3"/>
    </row>
    <row r="76" spans="3:10" s="2" customFormat="1" ht="12.75">
      <c r="C76" s="6" t="s">
        <v>94</v>
      </c>
      <c r="D76" s="5"/>
      <c r="E76" s="6">
        <v>3541</v>
      </c>
      <c r="F76" s="5"/>
      <c r="G76" s="5"/>
      <c r="H76" s="3">
        <f>SUM(H77:H79)</f>
        <v>450</v>
      </c>
      <c r="I76" s="3">
        <f>SUM(I77:I79)</f>
        <v>461</v>
      </c>
      <c r="J76" s="3">
        <f>SUM(J77:J79)</f>
        <v>651</v>
      </c>
    </row>
    <row r="77" spans="3:10" s="11" customFormat="1" ht="12.75">
      <c r="C77" s="10"/>
      <c r="D77" s="10" t="s">
        <v>246</v>
      </c>
      <c r="E77" s="10">
        <v>3541</v>
      </c>
      <c r="F77" s="10">
        <v>5169</v>
      </c>
      <c r="G77" s="10">
        <v>570</v>
      </c>
      <c r="H77" s="13">
        <v>0</v>
      </c>
      <c r="I77" s="13">
        <v>11</v>
      </c>
      <c r="J77" s="13">
        <v>156</v>
      </c>
    </row>
    <row r="78" spans="3:10" s="11" customFormat="1" ht="12.75">
      <c r="C78" s="10"/>
      <c r="D78" s="11" t="s">
        <v>206</v>
      </c>
      <c r="E78" s="10">
        <v>3541</v>
      </c>
      <c r="F78" s="10">
        <v>5169</v>
      </c>
      <c r="G78" s="10">
        <v>570</v>
      </c>
      <c r="H78" s="13">
        <v>450</v>
      </c>
      <c r="I78" s="13">
        <v>450</v>
      </c>
      <c r="J78" s="13">
        <v>495</v>
      </c>
    </row>
    <row r="79" spans="3:10" s="11" customFormat="1" ht="12.75">
      <c r="C79" s="10"/>
      <c r="E79" s="10"/>
      <c r="F79" s="10"/>
      <c r="G79" s="10"/>
      <c r="H79" s="13"/>
      <c r="I79" s="13"/>
      <c r="J79" s="13"/>
    </row>
    <row r="80" spans="3:10" s="11" customFormat="1" ht="12.75">
      <c r="C80" s="10"/>
      <c r="E80" s="10"/>
      <c r="F80" s="10"/>
      <c r="G80" s="10"/>
      <c r="H80" s="13"/>
      <c r="I80" s="13"/>
      <c r="J80" s="13"/>
    </row>
    <row r="81" spans="3:11" s="11" customFormat="1" ht="12.75">
      <c r="C81" s="10"/>
      <c r="E81" s="10"/>
      <c r="F81" s="10"/>
      <c r="G81" s="10"/>
      <c r="H81" s="154"/>
      <c r="I81" s="94" t="s">
        <v>161</v>
      </c>
      <c r="J81" s="154"/>
      <c r="K81" s="96" t="s">
        <v>322</v>
      </c>
    </row>
    <row r="82" spans="5:10" ht="43.5" customHeight="1">
      <c r="E82" t="s">
        <v>11</v>
      </c>
      <c r="F82" s="38" t="s">
        <v>12</v>
      </c>
      <c r="G82" s="38" t="s">
        <v>13</v>
      </c>
      <c r="H82" s="156" t="s">
        <v>329</v>
      </c>
      <c r="I82" s="95" t="s">
        <v>342</v>
      </c>
      <c r="J82" s="156" t="s">
        <v>340</v>
      </c>
    </row>
    <row r="83" ht="8.25" customHeight="1"/>
    <row r="84" spans="2:10" s="2" customFormat="1" ht="12" customHeight="1">
      <c r="B84" s="21" t="s">
        <v>34</v>
      </c>
      <c r="C84" s="21"/>
      <c r="D84" s="21"/>
      <c r="E84" s="21"/>
      <c r="F84" s="21"/>
      <c r="G84" s="21"/>
      <c r="H84" s="22">
        <f>H87+H95+H93</f>
        <v>1900</v>
      </c>
      <c r="I84" s="22">
        <f>I87+I95+I93</f>
        <v>37715</v>
      </c>
      <c r="J84" s="22">
        <f>J87+J95+J93</f>
        <v>600</v>
      </c>
    </row>
    <row r="85" spans="3:10" s="11" customFormat="1" ht="12.75">
      <c r="C85" s="10"/>
      <c r="D85" s="10"/>
      <c r="E85" s="10"/>
      <c r="F85" s="10"/>
      <c r="G85" s="10"/>
      <c r="H85" s="154"/>
      <c r="I85" s="94"/>
      <c r="J85" s="154"/>
    </row>
    <row r="86" spans="3:7" ht="12.75" customHeight="1">
      <c r="C86" s="5"/>
      <c r="D86" s="11" t="s">
        <v>51</v>
      </c>
      <c r="E86" s="11"/>
      <c r="F86" s="11"/>
      <c r="G86" s="11"/>
    </row>
    <row r="87" spans="3:10" s="2" customFormat="1" ht="12.75">
      <c r="C87" s="6" t="s">
        <v>95</v>
      </c>
      <c r="D87" s="6"/>
      <c r="E87" s="6">
        <v>3632</v>
      </c>
      <c r="F87" s="6"/>
      <c r="G87" s="6"/>
      <c r="H87" s="35">
        <f>SUM(H88:H90)</f>
        <v>600</v>
      </c>
      <c r="I87" s="35">
        <v>600</v>
      </c>
      <c r="J87" s="35">
        <f>SUM(J88:J90)</f>
        <v>600</v>
      </c>
    </row>
    <row r="88" spans="3:10" s="11" customFormat="1" ht="12.75">
      <c r="C88" s="10"/>
      <c r="D88" s="10" t="s">
        <v>19</v>
      </c>
      <c r="E88" s="10">
        <v>3632</v>
      </c>
      <c r="F88" s="10">
        <v>5139</v>
      </c>
      <c r="G88" s="10">
        <v>830</v>
      </c>
      <c r="H88" s="13">
        <v>60</v>
      </c>
      <c r="I88" s="13">
        <v>60</v>
      </c>
      <c r="J88" s="13">
        <v>60</v>
      </c>
    </row>
    <row r="89" spans="3:10" s="11" customFormat="1" ht="12.75">
      <c r="C89" s="10"/>
      <c r="D89" s="10" t="s">
        <v>48</v>
      </c>
      <c r="E89" s="10">
        <v>3632</v>
      </c>
      <c r="F89" s="10">
        <v>5154</v>
      </c>
      <c r="G89" s="10">
        <v>830</v>
      </c>
      <c r="H89" s="13">
        <v>40</v>
      </c>
      <c r="I89" s="13">
        <v>40</v>
      </c>
      <c r="J89" s="13">
        <v>40</v>
      </c>
    </row>
    <row r="90" spans="3:10" s="11" customFormat="1" ht="12.75">
      <c r="C90" s="10"/>
      <c r="D90" s="10" t="s">
        <v>311</v>
      </c>
      <c r="E90" s="10">
        <v>3632</v>
      </c>
      <c r="F90" s="10">
        <v>5171</v>
      </c>
      <c r="G90" s="10">
        <v>830</v>
      </c>
      <c r="H90" s="13">
        <v>500</v>
      </c>
      <c r="I90" s="13">
        <v>500</v>
      </c>
      <c r="J90" s="13">
        <v>500</v>
      </c>
    </row>
    <row r="91" spans="3:10" s="11" customFormat="1" ht="12.75">
      <c r="C91" s="10"/>
      <c r="D91" s="10"/>
      <c r="E91" s="10"/>
      <c r="F91" s="10"/>
      <c r="G91" s="10"/>
      <c r="H91" s="13"/>
      <c r="I91" s="13"/>
      <c r="J91" s="13"/>
    </row>
    <row r="92" spans="3:10" s="11" customFormat="1" ht="12.75">
      <c r="C92" s="10"/>
      <c r="D92" s="10"/>
      <c r="E92" s="10"/>
      <c r="F92" s="10"/>
      <c r="G92" s="10"/>
      <c r="H92" s="13"/>
      <c r="I92" s="13"/>
      <c r="J92" s="13"/>
    </row>
    <row r="93" spans="3:10" s="11" customFormat="1" ht="12.75">
      <c r="C93" s="6" t="s">
        <v>303</v>
      </c>
      <c r="D93" s="6"/>
      <c r="E93" s="6">
        <v>3613</v>
      </c>
      <c r="F93" s="6">
        <v>6121</v>
      </c>
      <c r="G93" s="6">
        <v>840</v>
      </c>
      <c r="H93" s="35">
        <v>300</v>
      </c>
      <c r="I93" s="35">
        <v>36115</v>
      </c>
      <c r="J93" s="35">
        <v>0</v>
      </c>
    </row>
    <row r="94" spans="3:10" s="11" customFormat="1" ht="12.75">
      <c r="C94" s="10"/>
      <c r="D94" s="10" t="s">
        <v>351</v>
      </c>
      <c r="E94" s="10"/>
      <c r="F94" s="10"/>
      <c r="G94" s="10"/>
      <c r="H94" s="13"/>
      <c r="I94" s="13"/>
      <c r="J94" s="13"/>
    </row>
    <row r="95" spans="3:10" s="11" customFormat="1" ht="12.75">
      <c r="C95" s="6" t="s">
        <v>328</v>
      </c>
      <c r="D95" s="6"/>
      <c r="E95" s="6">
        <v>3634</v>
      </c>
      <c r="F95" s="6"/>
      <c r="G95" s="6"/>
      <c r="H95" s="35">
        <f>SUM(H96)</f>
        <v>1000</v>
      </c>
      <c r="I95" s="35">
        <v>1000</v>
      </c>
      <c r="J95" s="35">
        <f>SUM(J96)</f>
        <v>0</v>
      </c>
    </row>
    <row r="96" spans="3:10" s="11" customFormat="1" ht="12.75">
      <c r="C96" s="10"/>
      <c r="D96" s="10" t="s">
        <v>332</v>
      </c>
      <c r="E96" s="10">
        <v>3612</v>
      </c>
      <c r="F96" s="10">
        <v>6121</v>
      </c>
      <c r="G96" s="10">
        <v>840</v>
      </c>
      <c r="H96" s="13">
        <v>1000</v>
      </c>
      <c r="I96" s="13">
        <v>1000</v>
      </c>
      <c r="J96" s="13">
        <v>0</v>
      </c>
    </row>
    <row r="97" spans="3:10" s="11" customFormat="1" ht="12.75">
      <c r="C97" s="10"/>
      <c r="D97" s="10"/>
      <c r="E97" s="10"/>
      <c r="F97" s="10"/>
      <c r="G97" s="10"/>
      <c r="H97" s="13"/>
      <c r="I97" s="13"/>
      <c r="J97" s="13"/>
    </row>
    <row r="98" spans="6:10" ht="13.5" customHeight="1">
      <c r="F98" s="38"/>
      <c r="G98" s="38"/>
      <c r="H98" s="156"/>
      <c r="I98" s="95"/>
      <c r="J98" s="156"/>
    </row>
    <row r="99" spans="2:10" s="2" customFormat="1" ht="12.75">
      <c r="B99" s="21" t="s">
        <v>35</v>
      </c>
      <c r="C99" s="21"/>
      <c r="D99" s="21"/>
      <c r="E99" s="21"/>
      <c r="F99" s="21"/>
      <c r="G99" s="21"/>
      <c r="H99" s="22">
        <f>H101+H105</f>
        <v>5680</v>
      </c>
      <c r="I99" s="22">
        <f>I101+I105</f>
        <v>7651</v>
      </c>
      <c r="J99" s="22">
        <f>J101+J105</f>
        <v>8030</v>
      </c>
    </row>
    <row r="100" spans="4:10" s="2" customFormat="1" ht="12.75">
      <c r="D100" s="11" t="s">
        <v>51</v>
      </c>
      <c r="E100" s="11"/>
      <c r="F100" s="11"/>
      <c r="G100" s="11"/>
      <c r="H100" s="3"/>
      <c r="I100" s="3"/>
      <c r="J100" s="3"/>
    </row>
    <row r="101" spans="3:10" s="2" customFormat="1" ht="12.75">
      <c r="C101" s="6" t="s">
        <v>96</v>
      </c>
      <c r="D101" s="6"/>
      <c r="E101" s="6">
        <v>3722</v>
      </c>
      <c r="F101" s="6"/>
      <c r="G101" s="6"/>
      <c r="H101" s="3">
        <f>SUM(H102)</f>
        <v>180</v>
      </c>
      <c r="I101" s="3">
        <f>SUM(I102)</f>
        <v>180</v>
      </c>
      <c r="J101" s="3">
        <f>SUM(J102)</f>
        <v>180</v>
      </c>
    </row>
    <row r="102" spans="3:10" s="11" customFormat="1" ht="12.75">
      <c r="C102" s="10"/>
      <c r="D102" s="10" t="s">
        <v>50</v>
      </c>
      <c r="E102" s="10">
        <v>3722</v>
      </c>
      <c r="F102" s="10">
        <v>5169</v>
      </c>
      <c r="G102" s="10">
        <v>230</v>
      </c>
      <c r="H102" s="13">
        <v>180</v>
      </c>
      <c r="I102" s="13">
        <v>180</v>
      </c>
      <c r="J102" s="13">
        <v>180</v>
      </c>
    </row>
    <row r="103" spans="3:10" s="11" customFormat="1" ht="12.75">
      <c r="C103" s="10"/>
      <c r="D103" s="10" t="s">
        <v>49</v>
      </c>
      <c r="E103" s="10"/>
      <c r="F103" s="10"/>
      <c r="G103" s="10"/>
      <c r="H103" s="13"/>
      <c r="I103" s="13"/>
      <c r="J103" s="13"/>
    </row>
    <row r="104" spans="3:7" ht="12.75">
      <c r="C104" s="5"/>
      <c r="D104" s="11"/>
      <c r="E104" s="11"/>
      <c r="F104" s="11"/>
      <c r="G104" s="11"/>
    </row>
    <row r="105" spans="3:10" s="2" customFormat="1" ht="12.75">
      <c r="C105" s="6" t="s">
        <v>313</v>
      </c>
      <c r="D105" s="6"/>
      <c r="E105" s="6">
        <v>3745</v>
      </c>
      <c r="F105" s="6"/>
      <c r="G105" s="6"/>
      <c r="H105" s="35">
        <f>SUM(H106:H117)</f>
        <v>5500</v>
      </c>
      <c r="I105" s="35">
        <f>SUM(I106:I117)</f>
        <v>7471</v>
      </c>
      <c r="J105" s="35">
        <f>SUM(J106:J117)</f>
        <v>7850</v>
      </c>
    </row>
    <row r="106" spans="3:10" s="2" customFormat="1" ht="12.75">
      <c r="C106" s="6"/>
      <c r="D106" s="10" t="s">
        <v>180</v>
      </c>
      <c r="E106" s="10">
        <v>3745</v>
      </c>
      <c r="F106" s="10">
        <v>5021</v>
      </c>
      <c r="G106" s="10">
        <v>230</v>
      </c>
      <c r="H106" s="13">
        <v>400</v>
      </c>
      <c r="I106" s="13">
        <v>400</v>
      </c>
      <c r="J106" s="13">
        <v>800</v>
      </c>
    </row>
    <row r="107" spans="3:10" s="11" customFormat="1" ht="12.75">
      <c r="C107" s="10"/>
      <c r="D107" s="10" t="s">
        <v>224</v>
      </c>
      <c r="E107" s="10">
        <v>3745</v>
      </c>
      <c r="F107" s="10">
        <v>5139</v>
      </c>
      <c r="G107" s="10">
        <v>230</v>
      </c>
      <c r="H107" s="13">
        <v>100</v>
      </c>
      <c r="I107" s="13">
        <v>100</v>
      </c>
      <c r="J107" s="13">
        <v>400</v>
      </c>
    </row>
    <row r="108" spans="3:10" s="11" customFormat="1" ht="12.75">
      <c r="C108" s="10"/>
      <c r="D108" s="10" t="s">
        <v>249</v>
      </c>
      <c r="E108" s="10">
        <v>3745</v>
      </c>
      <c r="F108" s="10">
        <v>5137</v>
      </c>
      <c r="G108" s="10">
        <v>230</v>
      </c>
      <c r="H108" s="13">
        <v>200</v>
      </c>
      <c r="I108" s="13">
        <v>200</v>
      </c>
      <c r="J108" s="13">
        <v>200</v>
      </c>
    </row>
    <row r="109" spans="3:10" s="11" customFormat="1" ht="12.75">
      <c r="C109" s="10"/>
      <c r="D109" s="10" t="s">
        <v>186</v>
      </c>
      <c r="E109" s="10">
        <v>3745</v>
      </c>
      <c r="F109" s="10">
        <v>5169</v>
      </c>
      <c r="G109" s="39">
        <v>230</v>
      </c>
      <c r="H109" s="13">
        <v>3400</v>
      </c>
      <c r="I109" s="13">
        <v>3400</v>
      </c>
      <c r="J109" s="13">
        <v>3150</v>
      </c>
    </row>
    <row r="110" spans="3:10" s="11" customFormat="1" ht="12.75">
      <c r="C110" s="10"/>
      <c r="D110" s="10" t="s">
        <v>52</v>
      </c>
      <c r="E110" s="10">
        <v>3745</v>
      </c>
      <c r="F110" s="10">
        <v>5169</v>
      </c>
      <c r="G110" s="39">
        <v>230</v>
      </c>
      <c r="H110" s="13">
        <v>200</v>
      </c>
      <c r="I110" s="13">
        <v>200</v>
      </c>
      <c r="J110" s="13">
        <v>200</v>
      </c>
    </row>
    <row r="111" spans="3:10" s="11" customFormat="1" ht="12.75">
      <c r="C111" s="10"/>
      <c r="D111" s="10" t="s">
        <v>208</v>
      </c>
      <c r="E111" s="10">
        <v>3745</v>
      </c>
      <c r="F111" s="10">
        <v>5169</v>
      </c>
      <c r="G111" s="10">
        <v>230</v>
      </c>
      <c r="H111" s="13">
        <v>100</v>
      </c>
      <c r="I111" s="13">
        <v>100</v>
      </c>
      <c r="J111" s="13">
        <v>500</v>
      </c>
    </row>
    <row r="112" spans="3:10" s="11" customFormat="1" ht="12.75">
      <c r="C112" s="10"/>
      <c r="D112" s="10" t="s">
        <v>17</v>
      </c>
      <c r="E112" s="10">
        <v>3745</v>
      </c>
      <c r="F112" s="10">
        <v>5171</v>
      </c>
      <c r="G112" s="10">
        <v>230</v>
      </c>
      <c r="H112" s="13">
        <v>200</v>
      </c>
      <c r="I112" s="13">
        <v>200</v>
      </c>
      <c r="J112" s="13">
        <v>400</v>
      </c>
    </row>
    <row r="113" spans="3:12" ht="12.75">
      <c r="C113" s="5"/>
      <c r="D113" s="10" t="s">
        <v>174</v>
      </c>
      <c r="E113" s="13">
        <v>3745</v>
      </c>
      <c r="F113" s="13">
        <v>6122</v>
      </c>
      <c r="G113" s="13">
        <v>230</v>
      </c>
      <c r="H113" s="13">
        <v>0</v>
      </c>
      <c r="I113" s="13">
        <v>1971</v>
      </c>
      <c r="J113" s="13">
        <v>500</v>
      </c>
      <c r="K113" s="13"/>
      <c r="L113" s="13"/>
    </row>
    <row r="114" spans="3:10" ht="12.75">
      <c r="C114" s="5"/>
      <c r="D114" s="10" t="s">
        <v>336</v>
      </c>
      <c r="E114" s="13">
        <v>3745</v>
      </c>
      <c r="F114" s="13">
        <v>6121</v>
      </c>
      <c r="G114" s="13">
        <v>230</v>
      </c>
      <c r="H114" s="13">
        <v>400</v>
      </c>
      <c r="I114" s="13">
        <v>400</v>
      </c>
      <c r="J114" s="13">
        <v>700</v>
      </c>
    </row>
    <row r="115" spans="3:12" ht="12.75">
      <c r="C115" s="5"/>
      <c r="D115" s="10" t="s">
        <v>312</v>
      </c>
      <c r="E115" s="13">
        <v>3745</v>
      </c>
      <c r="F115" s="13">
        <v>6129</v>
      </c>
      <c r="G115" s="13">
        <v>230</v>
      </c>
      <c r="H115" s="13">
        <v>500</v>
      </c>
      <c r="I115" s="13">
        <v>500</v>
      </c>
      <c r="J115" s="13">
        <v>1000</v>
      </c>
      <c r="K115" s="13"/>
      <c r="L115" s="13"/>
    </row>
    <row r="116" spans="3:10" ht="12.75">
      <c r="C116" s="5"/>
      <c r="D116" s="11"/>
      <c r="E116" s="13"/>
      <c r="F116" s="13"/>
      <c r="G116" s="13"/>
      <c r="H116" s="13"/>
      <c r="I116" s="13"/>
      <c r="J116" s="13"/>
    </row>
    <row r="117" spans="3:10" ht="12.75">
      <c r="C117" s="5"/>
      <c r="D117" s="10"/>
      <c r="E117" s="13"/>
      <c r="F117" s="13"/>
      <c r="G117" s="13"/>
      <c r="H117" s="13"/>
      <c r="I117" s="13"/>
      <c r="J117" s="13"/>
    </row>
    <row r="118" spans="3:11" s="2" customFormat="1" ht="15.75" customHeight="1">
      <c r="C118" s="6"/>
      <c r="D118" s="6"/>
      <c r="E118" s="6"/>
      <c r="F118" s="6"/>
      <c r="G118" s="6"/>
      <c r="H118" s="154"/>
      <c r="I118" s="94" t="s">
        <v>161</v>
      </c>
      <c r="J118" s="154"/>
      <c r="K118" s="96" t="s">
        <v>323</v>
      </c>
    </row>
    <row r="119" spans="3:10" s="2" customFormat="1" ht="5.25" customHeight="1">
      <c r="C119" s="6"/>
      <c r="D119" s="6"/>
      <c r="E119" s="6"/>
      <c r="F119" s="6"/>
      <c r="G119" s="6"/>
      <c r="H119" s="3"/>
      <c r="I119" s="3"/>
      <c r="J119" s="3"/>
    </row>
    <row r="120" spans="5:10" ht="39" customHeight="1">
      <c r="E120" t="s">
        <v>11</v>
      </c>
      <c r="F120" s="38" t="s">
        <v>12</v>
      </c>
      <c r="G120" s="38" t="s">
        <v>13</v>
      </c>
      <c r="H120" s="156" t="s">
        <v>329</v>
      </c>
      <c r="I120" s="95" t="s">
        <v>342</v>
      </c>
      <c r="J120" s="156" t="s">
        <v>340</v>
      </c>
    </row>
    <row r="121" spans="2:10" s="2" customFormat="1" ht="12.75">
      <c r="B121" s="21" t="s">
        <v>36</v>
      </c>
      <c r="C121" s="21"/>
      <c r="D121" s="21"/>
      <c r="E121" s="21"/>
      <c r="F121" s="21"/>
      <c r="G121" s="21"/>
      <c r="H121" s="36">
        <f>H123+H128+H134+H139+H141+H140</f>
        <v>600</v>
      </c>
      <c r="I121" s="36">
        <f>I123+I128+I134+I139+I141+I140</f>
        <v>1640</v>
      </c>
      <c r="J121" s="36">
        <f>J123+J128+J134+J139+J141+J140</f>
        <v>590</v>
      </c>
    </row>
    <row r="122" spans="4:10" s="2" customFormat="1" ht="12.75">
      <c r="D122" s="11" t="s">
        <v>135</v>
      </c>
      <c r="E122" s="11"/>
      <c r="F122" s="11"/>
      <c r="G122" s="11"/>
      <c r="H122" s="3"/>
      <c r="I122" s="3"/>
      <c r="J122" s="3"/>
    </row>
    <row r="123" spans="3:10" s="2" customFormat="1" ht="12.75">
      <c r="C123" s="6" t="s">
        <v>125</v>
      </c>
      <c r="D123" s="6"/>
      <c r="E123" s="6">
        <v>4351</v>
      </c>
      <c r="F123" s="6"/>
      <c r="G123" s="6"/>
      <c r="H123" s="3">
        <f>SUM(H124:H125)</f>
        <v>150</v>
      </c>
      <c r="I123" s="3">
        <v>220</v>
      </c>
      <c r="J123" s="3">
        <f>SUM(J124:J125)</f>
        <v>150</v>
      </c>
    </row>
    <row r="124" spans="3:10" s="11" customFormat="1" ht="12.75">
      <c r="C124" s="10"/>
      <c r="D124" s="10" t="s">
        <v>234</v>
      </c>
      <c r="E124" s="10">
        <v>4351</v>
      </c>
      <c r="F124" s="10">
        <v>5229</v>
      </c>
      <c r="G124" s="10">
        <v>510</v>
      </c>
      <c r="H124" s="13">
        <v>80</v>
      </c>
      <c r="I124" s="13">
        <v>80</v>
      </c>
      <c r="J124" s="13">
        <v>80</v>
      </c>
    </row>
    <row r="125" spans="3:10" s="11" customFormat="1" ht="12.75">
      <c r="C125" s="10"/>
      <c r="D125" s="10" t="s">
        <v>248</v>
      </c>
      <c r="E125" s="10">
        <v>4351</v>
      </c>
      <c r="F125" s="10">
        <v>5229</v>
      </c>
      <c r="G125" s="10">
        <v>520</v>
      </c>
      <c r="H125" s="13">
        <v>70</v>
      </c>
      <c r="I125" s="13">
        <v>140</v>
      </c>
      <c r="J125" s="13">
        <v>70</v>
      </c>
    </row>
    <row r="126" spans="3:9" ht="3.75" customHeight="1">
      <c r="C126" s="5"/>
      <c r="D126" s="5"/>
      <c r="E126" s="5"/>
      <c r="F126" s="5"/>
      <c r="G126" s="5"/>
      <c r="I126"/>
    </row>
    <row r="127" spans="3:9" ht="10.5" customHeight="1">
      <c r="C127" s="5"/>
      <c r="D127" s="11" t="s">
        <v>211</v>
      </c>
      <c r="E127" s="11"/>
      <c r="F127" s="11"/>
      <c r="G127" s="11"/>
      <c r="I127"/>
    </row>
    <row r="128" spans="3:10" s="2" customFormat="1" ht="12.75">
      <c r="C128" s="6" t="s">
        <v>231</v>
      </c>
      <c r="D128" s="6"/>
      <c r="E128" s="6">
        <v>4351</v>
      </c>
      <c r="F128" s="6"/>
      <c r="G128" s="6"/>
      <c r="H128" s="3">
        <f>SUM(H129:H131)</f>
        <v>110</v>
      </c>
      <c r="I128" s="3">
        <v>110</v>
      </c>
      <c r="J128" s="3">
        <f>SUM(J129:J131)</f>
        <v>110</v>
      </c>
    </row>
    <row r="129" spans="3:10" s="11" customFormat="1" ht="12.75">
      <c r="C129" s="10"/>
      <c r="D129" s="10" t="s">
        <v>19</v>
      </c>
      <c r="E129" s="10">
        <v>4351</v>
      </c>
      <c r="F129" s="10">
        <v>5139</v>
      </c>
      <c r="G129" s="10">
        <v>540</v>
      </c>
      <c r="H129" s="13">
        <v>20</v>
      </c>
      <c r="I129" s="13">
        <v>20</v>
      </c>
      <c r="J129" s="13">
        <v>20</v>
      </c>
    </row>
    <row r="130" spans="3:10" s="11" customFormat="1" ht="12.75">
      <c r="C130" s="10"/>
      <c r="D130" s="10" t="s">
        <v>55</v>
      </c>
      <c r="E130" s="10">
        <v>4351</v>
      </c>
      <c r="F130" s="10">
        <v>5152</v>
      </c>
      <c r="G130" s="10">
        <v>540</v>
      </c>
      <c r="H130" s="13">
        <v>80</v>
      </c>
      <c r="I130" s="13">
        <v>80</v>
      </c>
      <c r="J130" s="13">
        <v>80</v>
      </c>
    </row>
    <row r="131" spans="3:10" s="11" customFormat="1" ht="12.75">
      <c r="C131" s="10"/>
      <c r="D131" s="10" t="s">
        <v>56</v>
      </c>
      <c r="E131" s="10">
        <v>4351</v>
      </c>
      <c r="F131" s="10">
        <v>5154</v>
      </c>
      <c r="G131" s="10">
        <v>540</v>
      </c>
      <c r="H131" s="13">
        <v>10</v>
      </c>
      <c r="I131" s="13">
        <v>10</v>
      </c>
      <c r="J131" s="13">
        <v>10</v>
      </c>
    </row>
    <row r="132" spans="3:9" ht="3.75" customHeight="1">
      <c r="C132" s="5"/>
      <c r="D132" s="5"/>
      <c r="E132" s="5"/>
      <c r="F132" s="5"/>
      <c r="G132" s="5"/>
      <c r="I132"/>
    </row>
    <row r="133" spans="3:9" ht="11.25" customHeight="1">
      <c r="C133" s="5"/>
      <c r="D133" s="11" t="s">
        <v>54</v>
      </c>
      <c r="E133" s="11"/>
      <c r="F133" s="11"/>
      <c r="G133" s="11"/>
      <c r="I133"/>
    </row>
    <row r="134" spans="3:10" s="2" customFormat="1" ht="12.75">
      <c r="C134" s="6" t="s">
        <v>229</v>
      </c>
      <c r="D134" s="6"/>
      <c r="E134" s="6">
        <v>4379</v>
      </c>
      <c r="F134" s="6"/>
      <c r="G134" s="6"/>
      <c r="H134" s="3">
        <f>SUM(H135:H137)</f>
        <v>340</v>
      </c>
      <c r="I134" s="3">
        <v>340</v>
      </c>
      <c r="J134" s="3">
        <f>SUM(J135:J137)</f>
        <v>330</v>
      </c>
    </row>
    <row r="135" spans="3:10" s="11" customFormat="1" ht="12.75">
      <c r="C135" s="10"/>
      <c r="D135" s="10" t="s">
        <v>205</v>
      </c>
      <c r="E135" s="10">
        <v>4379</v>
      </c>
      <c r="F135" s="10">
        <v>5169</v>
      </c>
      <c r="G135" s="10">
        <v>550</v>
      </c>
      <c r="H135" s="13">
        <v>165</v>
      </c>
      <c r="I135" s="13">
        <v>165</v>
      </c>
      <c r="J135" s="13">
        <v>165</v>
      </c>
    </row>
    <row r="136" spans="3:10" s="11" customFormat="1" ht="12.75" customHeight="1">
      <c r="C136" s="10"/>
      <c r="D136" s="10" t="s">
        <v>230</v>
      </c>
      <c r="E136" s="10">
        <v>4379</v>
      </c>
      <c r="F136" s="10">
        <v>5169</v>
      </c>
      <c r="G136" s="10">
        <v>550</v>
      </c>
      <c r="H136" s="13">
        <v>165</v>
      </c>
      <c r="I136" s="13">
        <v>165</v>
      </c>
      <c r="J136" s="13">
        <v>165</v>
      </c>
    </row>
    <row r="137" spans="3:10" ht="12.75" customHeight="1">
      <c r="C137" s="5"/>
      <c r="D137" s="10" t="s">
        <v>190</v>
      </c>
      <c r="E137" s="10">
        <v>4379</v>
      </c>
      <c r="F137" s="10">
        <v>5169</v>
      </c>
      <c r="G137" s="10">
        <v>550</v>
      </c>
      <c r="H137" s="13">
        <v>10</v>
      </c>
      <c r="I137" s="13">
        <v>10</v>
      </c>
      <c r="J137" s="13">
        <v>0</v>
      </c>
    </row>
    <row r="138" spans="3:9" ht="12.75">
      <c r="C138" s="5"/>
      <c r="D138" s="11" t="s">
        <v>135</v>
      </c>
      <c r="E138" s="11"/>
      <c r="F138" s="11"/>
      <c r="G138" s="11"/>
      <c r="I138"/>
    </row>
    <row r="139" spans="3:10" s="2" customFormat="1" ht="12.75">
      <c r="C139" s="6" t="s">
        <v>255</v>
      </c>
      <c r="D139" s="6"/>
      <c r="E139" s="6">
        <v>4359</v>
      </c>
      <c r="F139" s="6">
        <v>5169</v>
      </c>
      <c r="G139" s="6">
        <v>510</v>
      </c>
      <c r="H139" s="3">
        <v>0</v>
      </c>
      <c r="I139" s="3">
        <v>0</v>
      </c>
      <c r="J139" s="3">
        <v>0</v>
      </c>
    </row>
    <row r="140" spans="3:10" s="2" customFormat="1" ht="12.75">
      <c r="C140" s="6" t="s">
        <v>289</v>
      </c>
      <c r="D140" s="6"/>
      <c r="E140" s="6">
        <v>4311</v>
      </c>
      <c r="F140" s="6">
        <v>5011</v>
      </c>
      <c r="G140" s="6">
        <v>510</v>
      </c>
      <c r="H140" s="79">
        <v>0</v>
      </c>
      <c r="I140" s="79">
        <v>366</v>
      </c>
      <c r="J140" s="79">
        <v>0</v>
      </c>
    </row>
    <row r="141" spans="3:10" s="2" customFormat="1" ht="12.75">
      <c r="C141" s="6" t="s">
        <v>245</v>
      </c>
      <c r="D141" s="6"/>
      <c r="E141" s="6">
        <v>4339</v>
      </c>
      <c r="F141" s="6">
        <v>5169</v>
      </c>
      <c r="G141" s="6">
        <v>550</v>
      </c>
      <c r="H141" s="79">
        <v>0</v>
      </c>
      <c r="I141" s="79">
        <v>604</v>
      </c>
      <c r="J141" s="79">
        <v>0</v>
      </c>
    </row>
    <row r="142" ht="7.5" customHeight="1"/>
    <row r="143" spans="2:10" s="2" customFormat="1" ht="12.75">
      <c r="B143" s="21" t="s">
        <v>40</v>
      </c>
      <c r="C143" s="21"/>
      <c r="D143" s="21"/>
      <c r="E143" s="21"/>
      <c r="F143" s="21"/>
      <c r="G143" s="21"/>
      <c r="H143" s="22">
        <f>H145</f>
        <v>190</v>
      </c>
      <c r="I143" s="22">
        <f>I145</f>
        <v>190</v>
      </c>
      <c r="J143" s="22">
        <f>J145</f>
        <v>500</v>
      </c>
    </row>
    <row r="144" spans="4:10" s="2" customFormat="1" ht="10.5" customHeight="1">
      <c r="D144" s="11" t="s">
        <v>128</v>
      </c>
      <c r="E144" s="11"/>
      <c r="F144" s="11"/>
      <c r="G144" s="11"/>
      <c r="H144" s="3"/>
      <c r="I144" s="3"/>
      <c r="J144" s="3"/>
    </row>
    <row r="145" spans="3:10" s="2" customFormat="1" ht="12.75">
      <c r="C145" s="6" t="s">
        <v>97</v>
      </c>
      <c r="D145" s="6"/>
      <c r="E145" s="6">
        <v>5212</v>
      </c>
      <c r="F145" s="6">
        <v>5139</v>
      </c>
      <c r="G145" s="6">
        <v>770</v>
      </c>
      <c r="H145" s="13">
        <v>190</v>
      </c>
      <c r="I145" s="13">
        <v>190</v>
      </c>
      <c r="J145" s="13">
        <v>500</v>
      </c>
    </row>
    <row r="146" spans="3:10" s="2" customFormat="1" ht="12.75">
      <c r="C146" s="6"/>
      <c r="D146" s="6"/>
      <c r="E146" s="6"/>
      <c r="F146" s="6"/>
      <c r="G146" s="6"/>
      <c r="H146" s="3"/>
      <c r="I146" s="3"/>
      <c r="J146" s="3"/>
    </row>
    <row r="147" spans="2:10" s="2" customFormat="1" ht="12" customHeight="1">
      <c r="B147" s="21" t="s">
        <v>235</v>
      </c>
      <c r="C147" s="21"/>
      <c r="D147" s="21"/>
      <c r="E147" s="21"/>
      <c r="F147" s="21"/>
      <c r="G147" s="21"/>
      <c r="H147" s="22">
        <f>H149</f>
        <v>230</v>
      </c>
      <c r="I147" s="22">
        <f>I149</f>
        <v>578</v>
      </c>
      <c r="J147" s="22">
        <f>J149</f>
        <v>370</v>
      </c>
    </row>
    <row r="148" spans="3:10" s="2" customFormat="1" ht="12" customHeight="1">
      <c r="C148" s="6"/>
      <c r="D148" s="11" t="s">
        <v>128</v>
      </c>
      <c r="E148" s="6"/>
      <c r="F148" s="6"/>
      <c r="G148" s="6"/>
      <c r="H148" s="3" t="s">
        <v>222</v>
      </c>
      <c r="I148" s="3" t="s">
        <v>222</v>
      </c>
      <c r="J148" s="3" t="s">
        <v>222</v>
      </c>
    </row>
    <row r="149" spans="3:10" s="2" customFormat="1" ht="12" customHeight="1">
      <c r="C149" s="6" t="s">
        <v>236</v>
      </c>
      <c r="D149" s="6"/>
      <c r="E149" s="6">
        <v>5311</v>
      </c>
      <c r="F149" s="6">
        <v>5139</v>
      </c>
      <c r="G149" s="6">
        <v>770</v>
      </c>
      <c r="H149" s="13">
        <v>230</v>
      </c>
      <c r="I149" s="13">
        <v>578</v>
      </c>
      <c r="J149" s="13">
        <v>370</v>
      </c>
    </row>
    <row r="150" spans="3:10" s="2" customFormat="1" ht="8.25" customHeight="1">
      <c r="C150" s="6"/>
      <c r="D150" s="6"/>
      <c r="E150" s="6"/>
      <c r="F150" s="6"/>
      <c r="G150" s="6"/>
      <c r="H150" s="3"/>
      <c r="I150" s="3"/>
      <c r="J150" s="3"/>
    </row>
    <row r="151" spans="3:10" s="2" customFormat="1" ht="3.75" customHeight="1">
      <c r="C151" s="6"/>
      <c r="D151" s="6"/>
      <c r="E151" s="6"/>
      <c r="F151" s="6"/>
      <c r="G151" s="6"/>
      <c r="H151" s="3"/>
      <c r="I151" s="3"/>
      <c r="J151" s="3"/>
    </row>
    <row r="152" spans="2:10" s="2" customFormat="1" ht="12.75">
      <c r="B152" s="21" t="s">
        <v>41</v>
      </c>
      <c r="C152" s="21"/>
      <c r="D152" s="21"/>
      <c r="E152" s="21"/>
      <c r="F152" s="21"/>
      <c r="G152" s="21"/>
      <c r="H152" s="22">
        <f>H154</f>
        <v>11410</v>
      </c>
      <c r="I152" s="22">
        <f>I154</f>
        <v>13476</v>
      </c>
      <c r="J152" s="22">
        <f>J154</f>
        <v>870</v>
      </c>
    </row>
    <row r="153" spans="4:10" s="2" customFormat="1" ht="10.5" customHeight="1">
      <c r="D153" s="11" t="s">
        <v>57</v>
      </c>
      <c r="E153" s="11"/>
      <c r="F153" s="11"/>
      <c r="G153" s="11"/>
      <c r="H153" s="3"/>
      <c r="I153" s="3"/>
      <c r="J153" s="3"/>
    </row>
    <row r="154" spans="3:10" s="2" customFormat="1" ht="12.75">
      <c r="C154" s="6" t="s">
        <v>98</v>
      </c>
      <c r="D154" s="6"/>
      <c r="E154" s="6">
        <v>5512</v>
      </c>
      <c r="F154" s="6"/>
      <c r="G154" s="6"/>
      <c r="H154" s="35">
        <f>SUM(H155:H160)</f>
        <v>11410</v>
      </c>
      <c r="I154" s="35">
        <f>SUM(I155:I160)</f>
        <v>13476</v>
      </c>
      <c r="J154" s="35">
        <f>SUM(J155:J160)</f>
        <v>870</v>
      </c>
    </row>
    <row r="155" spans="3:10" s="11" customFormat="1" ht="12.75">
      <c r="C155" s="10"/>
      <c r="D155" s="10" t="s">
        <v>59</v>
      </c>
      <c r="E155" s="10">
        <v>5512</v>
      </c>
      <c r="F155" s="10">
        <v>5137</v>
      </c>
      <c r="G155" s="10">
        <v>720</v>
      </c>
      <c r="H155" s="13">
        <v>200</v>
      </c>
      <c r="I155" s="13">
        <v>354</v>
      </c>
      <c r="J155" s="13">
        <v>200</v>
      </c>
    </row>
    <row r="156" spans="3:10" s="11" customFormat="1" ht="12.75">
      <c r="C156" s="10"/>
      <c r="D156" s="10" t="s">
        <v>19</v>
      </c>
      <c r="E156" s="10">
        <v>5512</v>
      </c>
      <c r="F156" s="10">
        <v>5139</v>
      </c>
      <c r="G156" s="10">
        <v>720</v>
      </c>
      <c r="H156" s="13">
        <v>270</v>
      </c>
      <c r="I156" s="13">
        <v>270</v>
      </c>
      <c r="J156" s="13">
        <v>270</v>
      </c>
    </row>
    <row r="157" spans="3:10" s="11" customFormat="1" ht="12.75">
      <c r="C157" s="10"/>
      <c r="D157" s="10" t="s">
        <v>179</v>
      </c>
      <c r="E157" s="10">
        <v>5512</v>
      </c>
      <c r="F157" s="10">
        <v>5152</v>
      </c>
      <c r="G157" s="10">
        <v>720</v>
      </c>
      <c r="H157" s="13">
        <v>200</v>
      </c>
      <c r="I157" s="13">
        <v>200</v>
      </c>
      <c r="J157" s="13">
        <v>200</v>
      </c>
    </row>
    <row r="158" spans="3:10" s="11" customFormat="1" ht="12.75">
      <c r="C158" s="10"/>
      <c r="D158" s="10" t="s">
        <v>58</v>
      </c>
      <c r="E158" s="10">
        <v>5512</v>
      </c>
      <c r="F158" s="10">
        <v>5156</v>
      </c>
      <c r="G158" s="10">
        <v>720</v>
      </c>
      <c r="H158" s="13">
        <v>100</v>
      </c>
      <c r="I158" s="13">
        <v>100</v>
      </c>
      <c r="J158" s="13">
        <v>100</v>
      </c>
    </row>
    <row r="159" spans="3:10" s="11" customFormat="1" ht="12.75">
      <c r="C159" s="10"/>
      <c r="D159" s="10" t="s">
        <v>293</v>
      </c>
      <c r="E159" s="10">
        <v>5512</v>
      </c>
      <c r="F159" s="10">
        <v>5171</v>
      </c>
      <c r="G159" s="10">
        <v>720</v>
      </c>
      <c r="H159" s="13">
        <v>100</v>
      </c>
      <c r="I159" s="13">
        <v>700</v>
      </c>
      <c r="J159" s="13">
        <v>100</v>
      </c>
    </row>
    <row r="160" spans="4:10" ht="12.75">
      <c r="D160" s="10" t="s">
        <v>330</v>
      </c>
      <c r="E160" s="10">
        <v>5512</v>
      </c>
      <c r="F160" s="10">
        <v>6121</v>
      </c>
      <c r="G160" s="10">
        <v>720</v>
      </c>
      <c r="H160" s="13">
        <v>10540</v>
      </c>
      <c r="I160" s="13">
        <v>11852</v>
      </c>
      <c r="J160" s="13">
        <v>0</v>
      </c>
    </row>
    <row r="161" spans="4:11" s="11" customFormat="1" ht="12.75">
      <c r="D161" s="10"/>
      <c r="E161" s="10"/>
      <c r="F161" s="10"/>
      <c r="G161" s="10"/>
      <c r="H161" s="154"/>
      <c r="I161" s="94" t="s">
        <v>161</v>
      </c>
      <c r="J161" s="154"/>
      <c r="K161" s="96" t="s">
        <v>324</v>
      </c>
    </row>
    <row r="162" spans="4:10" s="11" customFormat="1" ht="4.5" customHeight="1">
      <c r="D162" s="10"/>
      <c r="E162" s="10"/>
      <c r="F162" s="10"/>
      <c r="G162" s="10"/>
      <c r="H162" s="13"/>
      <c r="I162" s="13"/>
      <c r="J162" s="13"/>
    </row>
    <row r="163" spans="5:10" ht="38.25" customHeight="1">
      <c r="E163" t="s">
        <v>11</v>
      </c>
      <c r="F163" s="38" t="s">
        <v>12</v>
      </c>
      <c r="G163" s="38" t="s">
        <v>13</v>
      </c>
      <c r="H163" s="156" t="s">
        <v>329</v>
      </c>
      <c r="I163" s="95" t="s">
        <v>342</v>
      </c>
      <c r="J163" s="156" t="s">
        <v>340</v>
      </c>
    </row>
    <row r="164" spans="2:10" s="2" customFormat="1" ht="12.75">
      <c r="B164" s="21" t="s">
        <v>42</v>
      </c>
      <c r="C164" s="21"/>
      <c r="D164" s="21"/>
      <c r="E164" s="21"/>
      <c r="F164" s="21"/>
      <c r="G164" s="21"/>
      <c r="H164" s="36">
        <f>H166+H176+H221+H212+H170+H172</f>
        <v>49750</v>
      </c>
      <c r="I164" s="36">
        <f>I166+I176+I221+I212+I170+I172+I171</f>
        <v>52939</v>
      </c>
      <c r="J164" s="36">
        <f>J166+J176+J221+J212+J170+J172</f>
        <v>54400</v>
      </c>
    </row>
    <row r="165" spans="4:10" s="2" customFormat="1" ht="12.75">
      <c r="D165" s="11" t="s">
        <v>135</v>
      </c>
      <c r="E165" s="11"/>
      <c r="F165" s="11"/>
      <c r="G165" s="11"/>
      <c r="H165" s="3"/>
      <c r="I165" s="3"/>
      <c r="J165" s="3"/>
    </row>
    <row r="166" spans="3:10" s="2" customFormat="1" ht="12.75">
      <c r="C166" s="6" t="s">
        <v>99</v>
      </c>
      <c r="D166" s="6"/>
      <c r="E166" s="6">
        <v>6112</v>
      </c>
      <c r="F166" s="6"/>
      <c r="G166" s="6"/>
      <c r="H166" s="3">
        <f>SUM(H167:H168)</f>
        <v>4270</v>
      </c>
      <c r="I166" s="3">
        <f>SUM(I167:I168)</f>
        <v>4012</v>
      </c>
      <c r="J166" s="3">
        <f>SUM(J167:J168)</f>
        <v>4400</v>
      </c>
    </row>
    <row r="167" spans="3:10" s="11" customFormat="1" ht="12.75">
      <c r="C167" s="10"/>
      <c r="D167" s="10" t="s">
        <v>64</v>
      </c>
      <c r="E167" s="10">
        <v>6112</v>
      </c>
      <c r="F167" s="10">
        <v>5023</v>
      </c>
      <c r="G167" s="10">
        <v>910</v>
      </c>
      <c r="H167" s="13">
        <v>3270</v>
      </c>
      <c r="I167" s="13">
        <v>3012</v>
      </c>
      <c r="J167" s="13">
        <v>3400</v>
      </c>
    </row>
    <row r="168" spans="3:10" s="11" customFormat="1" ht="12.75">
      <c r="C168" s="10"/>
      <c r="D168" s="10" t="s">
        <v>65</v>
      </c>
      <c r="E168" s="10">
        <v>6112</v>
      </c>
      <c r="F168" s="10">
        <v>5031</v>
      </c>
      <c r="G168" s="10">
        <v>910</v>
      </c>
      <c r="H168" s="13">
        <v>1000</v>
      </c>
      <c r="I168" s="13">
        <v>1000</v>
      </c>
      <c r="J168" s="13">
        <v>1000</v>
      </c>
    </row>
    <row r="169" spans="3:10" s="11" customFormat="1" ht="12.75">
      <c r="C169" s="10"/>
      <c r="D169" s="10"/>
      <c r="E169" s="10"/>
      <c r="F169" s="10"/>
      <c r="G169" s="10"/>
      <c r="H169" s="13"/>
      <c r="I169" s="13"/>
      <c r="J169" s="13"/>
    </row>
    <row r="170" spans="3:10" s="11" customFormat="1" ht="12.75">
      <c r="C170" s="6" t="s">
        <v>306</v>
      </c>
      <c r="D170" s="6"/>
      <c r="E170" s="10">
        <v>6114</v>
      </c>
      <c r="F170" s="10">
        <v>5021</v>
      </c>
      <c r="G170" s="10">
        <v>910</v>
      </c>
      <c r="H170" s="13">
        <v>0</v>
      </c>
      <c r="I170" s="13">
        <v>355</v>
      </c>
      <c r="J170" s="13">
        <v>0</v>
      </c>
    </row>
    <row r="171" spans="3:10" s="11" customFormat="1" ht="12.75">
      <c r="C171" s="6" t="s">
        <v>341</v>
      </c>
      <c r="D171" s="6"/>
      <c r="E171" s="10">
        <v>6115</v>
      </c>
      <c r="F171" s="10">
        <v>5021</v>
      </c>
      <c r="G171" s="10">
        <v>910</v>
      </c>
      <c r="H171" s="13">
        <v>0</v>
      </c>
      <c r="I171" s="13">
        <v>315</v>
      </c>
      <c r="J171" s="13">
        <v>0</v>
      </c>
    </row>
    <row r="172" spans="3:10" s="11" customFormat="1" ht="12.75">
      <c r="C172" s="6" t="s">
        <v>305</v>
      </c>
      <c r="D172" s="6"/>
      <c r="E172" s="10">
        <v>6118</v>
      </c>
      <c r="F172" s="10">
        <v>5021</v>
      </c>
      <c r="G172" s="10">
        <v>910</v>
      </c>
      <c r="H172" s="13">
        <v>0</v>
      </c>
      <c r="I172" s="13">
        <v>20</v>
      </c>
      <c r="J172" s="13">
        <v>0</v>
      </c>
    </row>
    <row r="173" spans="3:10" s="11" customFormat="1" ht="12.75">
      <c r="C173" s="10"/>
      <c r="D173" s="10"/>
      <c r="E173" s="10"/>
      <c r="F173" s="10"/>
      <c r="G173" s="10"/>
      <c r="H173" s="13"/>
      <c r="I173" s="13"/>
      <c r="J173" s="13"/>
    </row>
    <row r="174" spans="3:11" s="11" customFormat="1" ht="12.75">
      <c r="C174" s="6" t="s">
        <v>100</v>
      </c>
      <c r="D174" s="6"/>
      <c r="E174" s="6">
        <v>6171</v>
      </c>
      <c r="F174" s="5"/>
      <c r="G174" s="5"/>
      <c r="H174" s="13">
        <f>H176+H212+H221+H229</f>
        <v>45480</v>
      </c>
      <c r="I174" s="13">
        <f>I176+I212+I221+I229</f>
        <v>48297</v>
      </c>
      <c r="J174" s="13">
        <f>J176+J212+J221+J229</f>
        <v>50000</v>
      </c>
      <c r="K174" s="13"/>
    </row>
    <row r="175" spans="3:7" ht="7.5" customHeight="1">
      <c r="C175" s="5"/>
      <c r="D175" s="11"/>
      <c r="E175" s="11"/>
      <c r="F175" s="11"/>
      <c r="G175" s="11"/>
    </row>
    <row r="176" spans="3:10" s="2" customFormat="1" ht="12.75">
      <c r="C176" s="6"/>
      <c r="D176" s="6" t="s">
        <v>132</v>
      </c>
      <c r="E176" s="6">
        <v>6171</v>
      </c>
      <c r="F176" s="6"/>
      <c r="G176" s="6"/>
      <c r="H176" s="3">
        <f>H178+H206</f>
        <v>42480</v>
      </c>
      <c r="I176" s="3">
        <f>I178+I206</f>
        <v>45195</v>
      </c>
      <c r="J176" s="3">
        <f>J178+J206</f>
        <v>46900</v>
      </c>
    </row>
    <row r="177" spans="3:7" ht="7.5" customHeight="1">
      <c r="C177" s="5"/>
      <c r="D177" s="5"/>
      <c r="E177" s="5"/>
      <c r="F177" s="5"/>
      <c r="G177" s="5"/>
    </row>
    <row r="178" spans="3:10" s="11" customFormat="1" ht="12.75">
      <c r="C178" s="10"/>
      <c r="D178" s="93" t="s">
        <v>216</v>
      </c>
      <c r="E178" s="93"/>
      <c r="F178" s="93"/>
      <c r="G178" s="93"/>
      <c r="H178" s="79">
        <f>SUM(H180:H205)</f>
        <v>41680</v>
      </c>
      <c r="I178" s="79">
        <f>SUM(I180:I205)</f>
        <v>44395</v>
      </c>
      <c r="J178" s="79">
        <f>SUM(J180:J205)</f>
        <v>45100</v>
      </c>
    </row>
    <row r="179" spans="3:10" s="11" customFormat="1" ht="6" customHeight="1">
      <c r="C179" s="10"/>
      <c r="D179" s="10"/>
      <c r="E179" s="10"/>
      <c r="F179" s="10"/>
      <c r="G179" s="10"/>
      <c r="H179" s="13"/>
      <c r="I179" s="13"/>
      <c r="J179" s="13"/>
    </row>
    <row r="180" spans="3:13" s="11" customFormat="1" ht="12.75">
      <c r="C180" s="10"/>
      <c r="D180" s="10" t="s">
        <v>66</v>
      </c>
      <c r="E180" s="10">
        <v>6171</v>
      </c>
      <c r="F180" s="10">
        <v>5011</v>
      </c>
      <c r="G180" s="10">
        <v>910</v>
      </c>
      <c r="H180" s="13">
        <v>24440</v>
      </c>
      <c r="I180" s="13">
        <v>26792</v>
      </c>
      <c r="J180" s="13">
        <v>26000</v>
      </c>
      <c r="K180" s="13"/>
      <c r="L180" s="13"/>
      <c r="M180" s="13"/>
    </row>
    <row r="181" spans="3:10" s="11" customFormat="1" ht="12.75">
      <c r="C181" s="10"/>
      <c r="D181" s="10" t="s">
        <v>68</v>
      </c>
      <c r="E181" s="10">
        <v>6171</v>
      </c>
      <c r="F181" s="10">
        <v>5021</v>
      </c>
      <c r="G181" s="10">
        <v>910</v>
      </c>
      <c r="H181" s="13">
        <v>2050</v>
      </c>
      <c r="I181" s="13">
        <v>2113</v>
      </c>
      <c r="J181" s="13">
        <v>2000</v>
      </c>
    </row>
    <row r="182" spans="3:10" s="11" customFormat="1" ht="12.75">
      <c r="C182" s="10"/>
      <c r="D182" s="10" t="s">
        <v>69</v>
      </c>
      <c r="E182" s="10">
        <v>6171</v>
      </c>
      <c r="F182" s="10">
        <v>5031</v>
      </c>
      <c r="G182" s="10">
        <v>910</v>
      </c>
      <c r="H182" s="13">
        <v>6320</v>
      </c>
      <c r="I182" s="13">
        <v>6495</v>
      </c>
      <c r="J182" s="13">
        <v>6500</v>
      </c>
    </row>
    <row r="183" spans="3:15" s="11" customFormat="1" ht="12.75">
      <c r="C183" s="10"/>
      <c r="D183" s="10" t="s">
        <v>70</v>
      </c>
      <c r="E183" s="10">
        <v>6171</v>
      </c>
      <c r="F183" s="10">
        <v>5032</v>
      </c>
      <c r="G183" s="10">
        <v>910</v>
      </c>
      <c r="H183" s="13">
        <v>2300</v>
      </c>
      <c r="I183" s="13">
        <v>2300</v>
      </c>
      <c r="J183" s="13">
        <v>2340</v>
      </c>
      <c r="M183" s="13"/>
      <c r="N183" s="13"/>
      <c r="O183" s="13"/>
    </row>
    <row r="184" spans="3:10" s="11" customFormat="1" ht="12.75">
      <c r="C184" s="10"/>
      <c r="D184" s="10" t="s">
        <v>212</v>
      </c>
      <c r="E184" s="10">
        <v>6171</v>
      </c>
      <c r="F184" s="10">
        <v>5424</v>
      </c>
      <c r="G184" s="10">
        <v>910</v>
      </c>
      <c r="H184" s="13">
        <v>100</v>
      </c>
      <c r="I184" s="13">
        <v>100</v>
      </c>
      <c r="J184" s="13">
        <v>200</v>
      </c>
    </row>
    <row r="185" spans="3:10" s="11" customFormat="1" ht="12.75">
      <c r="C185" s="10"/>
      <c r="D185" s="10" t="s">
        <v>71</v>
      </c>
      <c r="E185" s="10">
        <v>6171</v>
      </c>
      <c r="F185" s="10">
        <v>5038</v>
      </c>
      <c r="G185" s="10">
        <v>910</v>
      </c>
      <c r="H185" s="13">
        <v>90</v>
      </c>
      <c r="I185" s="13">
        <v>90</v>
      </c>
      <c r="J185" s="13">
        <v>150</v>
      </c>
    </row>
    <row r="186" spans="3:10" s="11" customFormat="1" ht="12.75">
      <c r="C186" s="10"/>
      <c r="D186" s="10" t="s">
        <v>72</v>
      </c>
      <c r="E186" s="10">
        <v>6171</v>
      </c>
      <c r="F186" s="10">
        <v>5136</v>
      </c>
      <c r="G186" s="10">
        <v>910</v>
      </c>
      <c r="H186" s="13">
        <v>30</v>
      </c>
      <c r="I186" s="13">
        <v>30</v>
      </c>
      <c r="J186" s="13">
        <v>30</v>
      </c>
    </row>
    <row r="187" spans="3:10" s="11" customFormat="1" ht="12.75">
      <c r="C187" s="10"/>
      <c r="D187" s="10" t="s">
        <v>73</v>
      </c>
      <c r="E187" s="10">
        <v>6171</v>
      </c>
      <c r="F187" s="10">
        <v>5137</v>
      </c>
      <c r="G187" s="10">
        <v>910</v>
      </c>
      <c r="H187" s="13">
        <v>150</v>
      </c>
      <c r="I187" s="13">
        <v>150</v>
      </c>
      <c r="J187" s="13">
        <v>500</v>
      </c>
    </row>
    <row r="188" spans="3:10" s="11" customFormat="1" ht="12.75">
      <c r="C188" s="10"/>
      <c r="D188" s="10" t="s">
        <v>85</v>
      </c>
      <c r="E188" s="10">
        <v>6171</v>
      </c>
      <c r="F188" s="10">
        <v>5139</v>
      </c>
      <c r="G188" s="10">
        <v>910</v>
      </c>
      <c r="H188" s="13">
        <v>250</v>
      </c>
      <c r="I188" s="13">
        <v>250</v>
      </c>
      <c r="J188" s="13">
        <v>600</v>
      </c>
    </row>
    <row r="189" spans="3:10" s="11" customFormat="1" ht="12.75">
      <c r="C189" s="10"/>
      <c r="D189" s="10" t="s">
        <v>58</v>
      </c>
      <c r="E189" s="10">
        <v>6171</v>
      </c>
      <c r="F189" s="10">
        <v>5156</v>
      </c>
      <c r="G189" s="10">
        <v>910</v>
      </c>
      <c r="H189" s="13">
        <v>150</v>
      </c>
      <c r="I189" s="13">
        <v>150</v>
      </c>
      <c r="J189" s="13">
        <v>150</v>
      </c>
    </row>
    <row r="190" spans="3:10" s="11" customFormat="1" ht="12.75">
      <c r="C190" s="10"/>
      <c r="D190" s="10" t="s">
        <v>21</v>
      </c>
      <c r="E190" s="10">
        <v>6171</v>
      </c>
      <c r="F190" s="10">
        <v>5161</v>
      </c>
      <c r="G190" s="10">
        <v>910</v>
      </c>
      <c r="H190" s="13">
        <v>100</v>
      </c>
      <c r="I190" s="13">
        <v>100</v>
      </c>
      <c r="J190" s="13">
        <v>250</v>
      </c>
    </row>
    <row r="191" spans="3:10" s="11" customFormat="1" ht="12.75">
      <c r="C191" s="10"/>
      <c r="D191" s="10" t="s">
        <v>74</v>
      </c>
      <c r="E191" s="10">
        <v>6171</v>
      </c>
      <c r="F191" s="10">
        <v>5162</v>
      </c>
      <c r="G191" s="10">
        <v>910</v>
      </c>
      <c r="H191" s="13">
        <v>650</v>
      </c>
      <c r="I191" s="13">
        <v>650</v>
      </c>
      <c r="J191" s="13">
        <v>450</v>
      </c>
    </row>
    <row r="192" spans="3:10" s="11" customFormat="1" ht="12.75">
      <c r="C192" s="10"/>
      <c r="D192" s="10" t="s">
        <v>187</v>
      </c>
      <c r="E192" s="10">
        <v>6171</v>
      </c>
      <c r="F192" s="10">
        <v>5164</v>
      </c>
      <c r="G192" s="10">
        <v>910</v>
      </c>
      <c r="H192" s="78">
        <v>30</v>
      </c>
      <c r="I192" s="78">
        <v>30</v>
      </c>
      <c r="J192" s="78">
        <v>30</v>
      </c>
    </row>
    <row r="193" spans="3:10" s="11" customFormat="1" ht="12.75">
      <c r="C193" s="10"/>
      <c r="D193" s="10" t="s">
        <v>8</v>
      </c>
      <c r="E193" s="10">
        <v>6171</v>
      </c>
      <c r="F193" s="10">
        <v>5166</v>
      </c>
      <c r="G193" s="10">
        <v>910</v>
      </c>
      <c r="H193" s="13">
        <v>220</v>
      </c>
      <c r="I193" s="13">
        <v>220</v>
      </c>
      <c r="J193" s="13">
        <v>200</v>
      </c>
    </row>
    <row r="194" spans="3:10" s="11" customFormat="1" ht="12.75">
      <c r="C194" s="10"/>
      <c r="D194" s="10" t="s">
        <v>75</v>
      </c>
      <c r="E194" s="10">
        <v>6171</v>
      </c>
      <c r="F194" s="10">
        <v>5167</v>
      </c>
      <c r="G194" s="10">
        <v>910</v>
      </c>
      <c r="H194" s="13">
        <v>250</v>
      </c>
      <c r="I194" s="13">
        <v>291</v>
      </c>
      <c r="J194" s="13">
        <v>500</v>
      </c>
    </row>
    <row r="195" spans="3:10" s="11" customFormat="1" ht="12.75">
      <c r="C195" s="10"/>
      <c r="D195" s="10" t="s">
        <v>76</v>
      </c>
      <c r="E195" s="10">
        <v>6171</v>
      </c>
      <c r="F195" s="10">
        <v>5169</v>
      </c>
      <c r="G195" s="10">
        <v>910</v>
      </c>
      <c r="H195" s="13">
        <v>1300</v>
      </c>
      <c r="I195" s="13">
        <v>1384</v>
      </c>
      <c r="J195" s="13">
        <v>2000</v>
      </c>
    </row>
    <row r="196" spans="3:10" s="11" customFormat="1" ht="12.75">
      <c r="C196" s="10"/>
      <c r="D196" s="10" t="s">
        <v>62</v>
      </c>
      <c r="E196" s="10">
        <v>6171</v>
      </c>
      <c r="F196" s="10">
        <v>5171</v>
      </c>
      <c r="G196" s="10">
        <v>910</v>
      </c>
      <c r="H196" s="13">
        <v>200</v>
      </c>
      <c r="I196" s="13">
        <v>200</v>
      </c>
      <c r="J196" s="13">
        <v>100</v>
      </c>
    </row>
    <row r="197" spans="3:10" s="11" customFormat="1" ht="12.75">
      <c r="C197" s="10"/>
      <c r="D197" s="10" t="s">
        <v>22</v>
      </c>
      <c r="E197" s="10">
        <v>6171</v>
      </c>
      <c r="F197" s="10">
        <v>5172</v>
      </c>
      <c r="G197" s="10">
        <v>910</v>
      </c>
      <c r="H197" s="13">
        <v>50</v>
      </c>
      <c r="I197" s="13">
        <v>50</v>
      </c>
      <c r="J197" s="13">
        <v>100</v>
      </c>
    </row>
    <row r="198" spans="3:10" s="11" customFormat="1" ht="12.75" customHeight="1">
      <c r="C198" s="10"/>
      <c r="D198" s="10"/>
      <c r="E198" s="10"/>
      <c r="F198" s="10"/>
      <c r="G198" s="10"/>
      <c r="H198" s="13"/>
      <c r="I198" s="13"/>
      <c r="J198" s="13"/>
    </row>
    <row r="199" spans="3:11" s="11" customFormat="1" ht="12.75">
      <c r="C199" s="10"/>
      <c r="D199" s="10"/>
      <c r="E199" s="10"/>
      <c r="F199" s="10"/>
      <c r="G199" s="10"/>
      <c r="H199" s="154"/>
      <c r="I199" s="94" t="s">
        <v>161</v>
      </c>
      <c r="J199" s="154"/>
      <c r="K199" s="96" t="s">
        <v>325</v>
      </c>
    </row>
    <row r="200" spans="3:10" s="11" customFormat="1" ht="2.25" customHeight="1">
      <c r="C200" s="10"/>
      <c r="D200" s="10"/>
      <c r="E200" s="10"/>
      <c r="F200" s="10"/>
      <c r="G200" s="10"/>
      <c r="H200" s="13"/>
      <c r="I200" s="13"/>
      <c r="J200" s="13"/>
    </row>
    <row r="201" spans="5:10" ht="39.75" customHeight="1">
      <c r="E201" t="s">
        <v>11</v>
      </c>
      <c r="F201" s="38" t="s">
        <v>12</v>
      </c>
      <c r="G201" s="38" t="s">
        <v>13</v>
      </c>
      <c r="H201" s="156" t="s">
        <v>329</v>
      </c>
      <c r="I201" s="95" t="s">
        <v>342</v>
      </c>
      <c r="J201" s="156" t="s">
        <v>340</v>
      </c>
    </row>
    <row r="202" spans="3:10" s="11" customFormat="1" ht="12.75">
      <c r="C202" s="10"/>
      <c r="D202" s="10" t="s">
        <v>23</v>
      </c>
      <c r="E202" s="10">
        <v>6171</v>
      </c>
      <c r="F202" s="10">
        <v>5173</v>
      </c>
      <c r="G202" s="10">
        <v>910</v>
      </c>
      <c r="H202" s="13">
        <v>50</v>
      </c>
      <c r="I202" s="13">
        <v>50</v>
      </c>
      <c r="J202" s="13">
        <v>50</v>
      </c>
    </row>
    <row r="203" spans="3:10" s="11" customFormat="1" ht="12.75">
      <c r="C203" s="10"/>
      <c r="D203" s="10" t="s">
        <v>209</v>
      </c>
      <c r="E203" s="10">
        <v>6171</v>
      </c>
      <c r="F203" s="10">
        <v>5499</v>
      </c>
      <c r="G203" s="10">
        <v>910</v>
      </c>
      <c r="H203" s="13">
        <v>2900</v>
      </c>
      <c r="I203" s="13">
        <v>2900</v>
      </c>
      <c r="J203" s="13">
        <v>2900</v>
      </c>
    </row>
    <row r="204" spans="3:10" s="11" customFormat="1" ht="12.75">
      <c r="C204" s="10"/>
      <c r="D204" s="10" t="s">
        <v>126</v>
      </c>
      <c r="E204" s="10">
        <v>6171</v>
      </c>
      <c r="F204" s="10">
        <v>5199</v>
      </c>
      <c r="G204" s="10">
        <v>910</v>
      </c>
      <c r="H204" s="13">
        <v>50</v>
      </c>
      <c r="I204" s="13">
        <v>50</v>
      </c>
      <c r="J204" s="13">
        <v>50</v>
      </c>
    </row>
    <row r="205" spans="3:10" s="57" customFormat="1" ht="9.75" customHeight="1">
      <c r="C205" s="58"/>
      <c r="D205" s="58"/>
      <c r="E205" s="58"/>
      <c r="F205" s="58"/>
      <c r="G205" s="58"/>
      <c r="H205" s="13"/>
      <c r="I205" s="59"/>
      <c r="J205" s="13"/>
    </row>
    <row r="206" spans="3:10" s="11" customFormat="1" ht="12.75">
      <c r="C206" s="10"/>
      <c r="D206" s="93" t="s">
        <v>217</v>
      </c>
      <c r="E206" s="93"/>
      <c r="F206" s="93"/>
      <c r="G206" s="93"/>
      <c r="H206" s="79">
        <f>SUM(H208:H210)</f>
        <v>800</v>
      </c>
      <c r="I206" s="79">
        <f>SUM(I208:I210)</f>
        <v>800</v>
      </c>
      <c r="J206" s="79">
        <f>SUM(J208:J210)</f>
        <v>1800</v>
      </c>
    </row>
    <row r="207" spans="3:10" s="11" customFormat="1" ht="9.75" customHeight="1">
      <c r="C207" s="10"/>
      <c r="D207" s="10"/>
      <c r="E207" s="10"/>
      <c r="F207" s="10"/>
      <c r="G207" s="10"/>
      <c r="H207" s="13"/>
      <c r="I207" s="13"/>
      <c r="J207" s="13"/>
    </row>
    <row r="208" spans="3:10" s="11" customFormat="1" ht="12.75">
      <c r="C208" s="10"/>
      <c r="D208" s="10" t="s">
        <v>174</v>
      </c>
      <c r="E208" s="10">
        <v>6171</v>
      </c>
      <c r="F208" s="10">
        <v>6122</v>
      </c>
      <c r="G208" s="10">
        <v>910</v>
      </c>
      <c r="H208" s="13">
        <v>100</v>
      </c>
      <c r="I208" s="13">
        <v>100</v>
      </c>
      <c r="J208" s="13">
        <v>100</v>
      </c>
    </row>
    <row r="209" spans="3:10" s="11" customFormat="1" ht="12.75">
      <c r="C209" s="10"/>
      <c r="D209" s="10" t="s">
        <v>185</v>
      </c>
      <c r="E209" s="10">
        <v>6171</v>
      </c>
      <c r="F209" s="10">
        <v>6121</v>
      </c>
      <c r="G209" s="10">
        <v>910</v>
      </c>
      <c r="H209" s="13">
        <v>100</v>
      </c>
      <c r="I209" s="13">
        <v>100</v>
      </c>
      <c r="J209" s="13">
        <v>100</v>
      </c>
    </row>
    <row r="210" spans="3:10" s="11" customFormat="1" ht="12.75">
      <c r="C210" s="10"/>
      <c r="D210" s="10" t="s">
        <v>77</v>
      </c>
      <c r="E210" s="10">
        <v>6171</v>
      </c>
      <c r="F210" s="10">
        <v>6125</v>
      </c>
      <c r="G210" s="10">
        <v>910</v>
      </c>
      <c r="H210" s="13">
        <v>600</v>
      </c>
      <c r="I210" s="13">
        <v>600</v>
      </c>
      <c r="J210" s="13">
        <v>1600</v>
      </c>
    </row>
    <row r="211" spans="3:10" ht="12.75">
      <c r="C211" s="5"/>
      <c r="D211" s="5"/>
      <c r="E211" s="5"/>
      <c r="F211" s="5"/>
      <c r="G211" s="5"/>
      <c r="H211" s="79"/>
      <c r="I211" s="79"/>
      <c r="J211" s="79"/>
    </row>
    <row r="212" spans="3:10" ht="12.75">
      <c r="C212" s="6"/>
      <c r="D212" s="6" t="s">
        <v>133</v>
      </c>
      <c r="E212" s="5"/>
      <c r="F212" s="5"/>
      <c r="G212" s="5"/>
      <c r="H212" s="3">
        <f>SUM(H213:H219)</f>
        <v>2700</v>
      </c>
      <c r="I212" s="3">
        <f>SUM(I213:I219)</f>
        <v>2700</v>
      </c>
      <c r="J212" s="3">
        <f>SUM(J213:J219)</f>
        <v>2700</v>
      </c>
    </row>
    <row r="213" spans="3:10" s="11" customFormat="1" ht="12.75">
      <c r="C213" s="10"/>
      <c r="D213" s="10" t="s">
        <v>123</v>
      </c>
      <c r="E213" s="10">
        <v>6171</v>
      </c>
      <c r="F213" s="10">
        <v>5139</v>
      </c>
      <c r="G213" s="10">
        <v>940</v>
      </c>
      <c r="H213" s="13">
        <v>200</v>
      </c>
      <c r="I213" s="13">
        <v>200</v>
      </c>
      <c r="J213" s="13">
        <v>200</v>
      </c>
    </row>
    <row r="214" spans="3:10" s="11" customFormat="1" ht="12.75">
      <c r="C214" s="10"/>
      <c r="D214" s="10" t="s">
        <v>15</v>
      </c>
      <c r="E214" s="10">
        <v>6171</v>
      </c>
      <c r="F214" s="10">
        <v>5151</v>
      </c>
      <c r="G214" s="10">
        <v>940</v>
      </c>
      <c r="H214" s="13">
        <v>100</v>
      </c>
      <c r="I214" s="13">
        <v>100</v>
      </c>
      <c r="J214" s="13">
        <v>100</v>
      </c>
    </row>
    <row r="215" spans="3:10" s="11" customFormat="1" ht="12.75">
      <c r="C215" s="10"/>
      <c r="D215" s="10" t="s">
        <v>16</v>
      </c>
      <c r="E215" s="10">
        <v>6171</v>
      </c>
      <c r="F215" s="10">
        <v>5152</v>
      </c>
      <c r="G215" s="10">
        <v>940</v>
      </c>
      <c r="H215" s="13">
        <v>350</v>
      </c>
      <c r="I215" s="13">
        <v>350</v>
      </c>
      <c r="J215" s="13">
        <v>350</v>
      </c>
    </row>
    <row r="216" spans="3:10" s="11" customFormat="1" ht="12.75">
      <c r="C216" s="10"/>
      <c r="D216" s="10" t="s">
        <v>20</v>
      </c>
      <c r="E216" s="10">
        <v>6171</v>
      </c>
      <c r="F216" s="10">
        <v>5153</v>
      </c>
      <c r="G216" s="10">
        <v>940</v>
      </c>
      <c r="H216" s="13">
        <v>200</v>
      </c>
      <c r="I216" s="13">
        <v>200</v>
      </c>
      <c r="J216" s="13">
        <v>200</v>
      </c>
    </row>
    <row r="217" spans="3:10" s="11" customFormat="1" ht="12.75">
      <c r="C217" s="10"/>
      <c r="D217" s="10" t="s">
        <v>48</v>
      </c>
      <c r="E217" s="10">
        <v>6171</v>
      </c>
      <c r="F217" s="10">
        <v>5154</v>
      </c>
      <c r="G217" s="10">
        <v>940</v>
      </c>
      <c r="H217" s="13">
        <v>700</v>
      </c>
      <c r="I217" s="13">
        <v>700</v>
      </c>
      <c r="J217" s="13">
        <v>700</v>
      </c>
    </row>
    <row r="218" spans="3:10" s="11" customFormat="1" ht="12.75">
      <c r="C218" s="10"/>
      <c r="D218" s="10" t="s">
        <v>124</v>
      </c>
      <c r="E218" s="10">
        <v>6171</v>
      </c>
      <c r="F218" s="10">
        <v>5171</v>
      </c>
      <c r="G218" s="10">
        <v>940</v>
      </c>
      <c r="H218" s="13">
        <v>550</v>
      </c>
      <c r="I218" s="13">
        <v>550</v>
      </c>
      <c r="J218" s="13">
        <v>550</v>
      </c>
    </row>
    <row r="219" spans="3:10" s="11" customFormat="1" ht="12.75">
      <c r="C219" s="10"/>
      <c r="D219" s="10" t="s">
        <v>127</v>
      </c>
      <c r="E219" s="10">
        <v>6171</v>
      </c>
      <c r="F219" s="10">
        <v>5169</v>
      </c>
      <c r="G219" s="10">
        <v>940</v>
      </c>
      <c r="H219" s="13">
        <v>600</v>
      </c>
      <c r="I219" s="13">
        <v>600</v>
      </c>
      <c r="J219" s="13">
        <v>600</v>
      </c>
    </row>
    <row r="220" spans="3:7" ht="12.75">
      <c r="C220" s="5"/>
      <c r="D220" s="11"/>
      <c r="E220" s="11"/>
      <c r="F220" s="11"/>
      <c r="G220" s="11"/>
    </row>
    <row r="221" spans="3:10" s="2" customFormat="1" ht="12.75">
      <c r="C221" s="6"/>
      <c r="D221" s="6" t="s">
        <v>134</v>
      </c>
      <c r="E221" s="6"/>
      <c r="F221" s="6"/>
      <c r="G221" s="6"/>
      <c r="H221" s="3">
        <f>SUM(H222:H223)</f>
        <v>300</v>
      </c>
      <c r="I221" s="3">
        <f>SUM(I222:I223)</f>
        <v>342</v>
      </c>
      <c r="J221" s="3">
        <f>SUM(J222:J223)</f>
        <v>400</v>
      </c>
    </row>
    <row r="222" spans="3:10" s="11" customFormat="1" ht="12.75">
      <c r="C222" s="10"/>
      <c r="D222" s="10" t="s">
        <v>334</v>
      </c>
      <c r="E222" s="10">
        <v>6171</v>
      </c>
      <c r="F222" s="10">
        <v>5175</v>
      </c>
      <c r="G222" s="10">
        <v>920</v>
      </c>
      <c r="H222" s="13">
        <v>150</v>
      </c>
      <c r="I222" s="13">
        <v>150</v>
      </c>
      <c r="J222" s="13">
        <v>150</v>
      </c>
    </row>
    <row r="223" spans="3:10" s="11" customFormat="1" ht="12.75">
      <c r="C223" s="10"/>
      <c r="D223" s="10" t="s">
        <v>67</v>
      </c>
      <c r="E223" s="10">
        <v>6171</v>
      </c>
      <c r="F223" s="10">
        <v>5139</v>
      </c>
      <c r="G223" s="10">
        <v>920</v>
      </c>
      <c r="H223" s="13">
        <v>150</v>
      </c>
      <c r="I223" s="13">
        <v>192</v>
      </c>
      <c r="J223" s="13">
        <v>250</v>
      </c>
    </row>
    <row r="224" spans="3:7" ht="12.75">
      <c r="C224" s="5"/>
      <c r="D224" s="5"/>
      <c r="E224" s="5"/>
      <c r="F224" s="5"/>
      <c r="G224" s="5"/>
    </row>
    <row r="225" spans="2:10" s="2" customFormat="1" ht="12.75">
      <c r="B225" s="21" t="s">
        <v>43</v>
      </c>
      <c r="C225" s="21"/>
      <c r="D225" s="21"/>
      <c r="E225" s="21"/>
      <c r="F225" s="21"/>
      <c r="G225" s="21"/>
      <c r="H225" s="22">
        <f>SUM(H227:H229)</f>
        <v>375</v>
      </c>
      <c r="I225" s="22">
        <f>SUM(I227:I229)</f>
        <v>435</v>
      </c>
      <c r="J225" s="22">
        <f>SUM(J227:J229)</f>
        <v>375</v>
      </c>
    </row>
    <row r="226" spans="4:10" s="2" customFormat="1" ht="12.75">
      <c r="D226" s="11" t="s">
        <v>135</v>
      </c>
      <c r="E226" s="11"/>
      <c r="F226" s="11"/>
      <c r="G226" s="11"/>
      <c r="H226" s="3"/>
      <c r="I226" s="3"/>
      <c r="J226" s="3"/>
    </row>
    <row r="227" spans="3:10" s="2" customFormat="1" ht="12.75">
      <c r="C227" s="6" t="s">
        <v>101</v>
      </c>
      <c r="D227" s="6"/>
      <c r="E227" s="6">
        <v>6310</v>
      </c>
      <c r="F227" s="6">
        <v>5163</v>
      </c>
      <c r="G227" s="6">
        <v>1010</v>
      </c>
      <c r="H227" s="13">
        <v>75</v>
      </c>
      <c r="I227" s="13">
        <v>75</v>
      </c>
      <c r="J227" s="13">
        <v>75</v>
      </c>
    </row>
    <row r="228" spans="3:10" s="2" customFormat="1" ht="15" customHeight="1">
      <c r="C228" s="6" t="s">
        <v>214</v>
      </c>
      <c r="D228" s="6"/>
      <c r="E228" s="6">
        <v>6320</v>
      </c>
      <c r="F228" s="6">
        <v>5163</v>
      </c>
      <c r="G228" s="6">
        <v>1010</v>
      </c>
      <c r="H228" s="13">
        <v>300</v>
      </c>
      <c r="I228" s="13">
        <v>300</v>
      </c>
      <c r="J228" s="13">
        <v>300</v>
      </c>
    </row>
    <row r="229" spans="3:10" ht="15" customHeight="1">
      <c r="C229" s="6" t="s">
        <v>290</v>
      </c>
      <c r="E229" s="6">
        <v>6330</v>
      </c>
      <c r="F229" s="6">
        <v>5347</v>
      </c>
      <c r="G229" s="6">
        <v>1010</v>
      </c>
      <c r="H229" s="13">
        <v>0</v>
      </c>
      <c r="I229" s="13">
        <v>60</v>
      </c>
      <c r="J229" s="13">
        <v>0</v>
      </c>
    </row>
    <row r="233" spans="5:6" ht="12.75">
      <c r="E233" s="43"/>
      <c r="F233" s="43"/>
    </row>
  </sheetData>
  <sheetProtection/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  <headerFooter alignWithMargins="0">
    <oddFooter>&amp;C&amp;A</oddFooter>
  </headerFooter>
  <rowBreaks count="5" manualBreakCount="5">
    <brk id="40" max="255" man="1"/>
    <brk id="80" max="255" man="1"/>
    <brk id="117" max="255" man="1"/>
    <brk id="160" max="255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B1">
      <selection activeCell="G107" sqref="G107"/>
    </sheetView>
  </sheetViews>
  <sheetFormatPr defaultColWidth="9.00390625" defaultRowHeight="12.75"/>
  <cols>
    <col min="1" max="1" width="2.25390625" style="0" customWidth="1"/>
    <col min="2" max="2" width="4.00390625" style="0" customWidth="1"/>
    <col min="3" max="3" width="3.375" style="0" customWidth="1"/>
    <col min="4" max="4" width="36.75390625" style="0" customWidth="1"/>
    <col min="5" max="7" width="9.25390625" style="0" customWidth="1"/>
  </cols>
  <sheetData>
    <row r="1" ht="15.75">
      <c r="B1" s="14" t="s">
        <v>227</v>
      </c>
    </row>
    <row r="2" ht="6" customHeight="1"/>
    <row r="3" ht="14.25" customHeight="1">
      <c r="G3" t="s">
        <v>320</v>
      </c>
    </row>
    <row r="4" spans="2:7" ht="12.75">
      <c r="B4" s="2"/>
      <c r="C4" s="8"/>
      <c r="D4" s="8"/>
      <c r="E4" s="94"/>
      <c r="F4" s="94"/>
      <c r="G4" s="94" t="s">
        <v>161</v>
      </c>
    </row>
    <row r="5" spans="2:7" ht="12.75">
      <c r="B5" s="2"/>
      <c r="C5" s="8"/>
      <c r="D5" s="8"/>
      <c r="E5" s="94"/>
      <c r="F5" s="94"/>
      <c r="G5" s="94"/>
    </row>
    <row r="6" spans="1:7" ht="38.25" customHeight="1" thickBot="1">
      <c r="A6" s="2"/>
      <c r="B6" s="8"/>
      <c r="C6" s="8"/>
      <c r="D6" s="8"/>
      <c r="E6" s="156" t="s">
        <v>329</v>
      </c>
      <c r="F6" s="95" t="s">
        <v>342</v>
      </c>
      <c r="G6" s="156" t="s">
        <v>340</v>
      </c>
    </row>
    <row r="7" spans="1:7" ht="12.75">
      <c r="A7" s="2"/>
      <c r="B7" s="70" t="s">
        <v>114</v>
      </c>
      <c r="C7" s="71"/>
      <c r="D7" s="71"/>
      <c r="E7" s="102">
        <f>E9-E25</f>
        <v>40451</v>
      </c>
      <c r="F7" s="102">
        <f>F9-F25</f>
        <v>40451</v>
      </c>
      <c r="G7" s="102">
        <f>G9-G25</f>
        <v>16380</v>
      </c>
    </row>
    <row r="8" spans="1:7" ht="12.75">
      <c r="A8" s="2"/>
      <c r="B8" s="67"/>
      <c r="C8" s="28"/>
      <c r="D8" s="28"/>
      <c r="E8" s="103"/>
      <c r="F8" s="103"/>
      <c r="G8" s="103"/>
    </row>
    <row r="9" spans="1:7" ht="12.75">
      <c r="A9" s="8"/>
      <c r="B9" s="72" t="s">
        <v>105</v>
      </c>
      <c r="C9" s="32"/>
      <c r="D9" s="32"/>
      <c r="E9" s="104">
        <f>E11+E17+E23</f>
        <v>76901</v>
      </c>
      <c r="F9" s="104">
        <f>F11+F17+F23</f>
        <v>76901</v>
      </c>
      <c r="G9" s="104">
        <f>G11+G17+G23</f>
        <v>53930</v>
      </c>
    </row>
    <row r="10" spans="1:7" ht="12.75">
      <c r="A10" s="25"/>
      <c r="B10" s="73"/>
      <c r="C10" s="33"/>
      <c r="D10" s="33"/>
      <c r="E10" s="105"/>
      <c r="F10" s="105"/>
      <c r="G10" s="105"/>
    </row>
    <row r="11" spans="1:7" ht="12.75">
      <c r="A11" s="2"/>
      <c r="B11" s="62"/>
      <c r="C11" s="34" t="s">
        <v>109</v>
      </c>
      <c r="D11" s="34"/>
      <c r="E11" s="106">
        <f>SUM(E12:E14)</f>
        <v>31200</v>
      </c>
      <c r="F11" s="106">
        <f>SUM(F12:F14)</f>
        <v>31200</v>
      </c>
      <c r="G11" s="106">
        <f>SUM(G12:G14)</f>
        <v>36200</v>
      </c>
    </row>
    <row r="12" spans="1:7" ht="12.75">
      <c r="A12" s="11"/>
      <c r="B12" s="74"/>
      <c r="C12" s="30"/>
      <c r="D12" s="30" t="s">
        <v>261</v>
      </c>
      <c r="E12" s="107">
        <v>26000</v>
      </c>
      <c r="F12" s="107">
        <v>26000</v>
      </c>
      <c r="G12" s="107">
        <v>31000</v>
      </c>
    </row>
    <row r="13" spans="1:7" ht="12.75">
      <c r="A13" s="11"/>
      <c r="B13" s="74"/>
      <c r="C13" s="30"/>
      <c r="D13" s="30" t="s">
        <v>260</v>
      </c>
      <c r="E13" s="107">
        <v>4400</v>
      </c>
      <c r="F13" s="107">
        <v>4400</v>
      </c>
      <c r="G13" s="107">
        <v>4400</v>
      </c>
    </row>
    <row r="14" spans="1:7" ht="12.75">
      <c r="A14" s="11"/>
      <c r="B14" s="74"/>
      <c r="C14" s="30"/>
      <c r="D14" s="30" t="s">
        <v>106</v>
      </c>
      <c r="E14" s="107">
        <v>800</v>
      </c>
      <c r="F14" s="107">
        <v>800</v>
      </c>
      <c r="G14" s="107">
        <v>800</v>
      </c>
    </row>
    <row r="15" spans="1:7" ht="12.75">
      <c r="A15" s="11"/>
      <c r="B15" s="74"/>
      <c r="C15" s="30"/>
      <c r="D15" s="30"/>
      <c r="E15" s="107"/>
      <c r="F15" s="107"/>
      <c r="G15" s="107"/>
    </row>
    <row r="16" spans="1:7" ht="12.75">
      <c r="A16" s="11"/>
      <c r="B16" s="74"/>
      <c r="C16" s="30"/>
      <c r="D16" s="30"/>
      <c r="E16" s="107"/>
      <c r="F16" s="107"/>
      <c r="G16" s="107"/>
    </row>
    <row r="17" spans="1:7" ht="12.75">
      <c r="A17" s="2"/>
      <c r="B17" s="62"/>
      <c r="C17" s="34" t="s">
        <v>110</v>
      </c>
      <c r="D17" s="34"/>
      <c r="E17" s="106">
        <f>SUM(E18:E21)</f>
        <v>28001</v>
      </c>
      <c r="F17" s="106">
        <f>SUM(F18:F21)</f>
        <v>28001</v>
      </c>
      <c r="G17" s="106">
        <f>SUM(G18:G21)</f>
        <v>30</v>
      </c>
    </row>
    <row r="18" spans="1:7" ht="12.75">
      <c r="A18" s="11"/>
      <c r="B18" s="74"/>
      <c r="C18" s="30"/>
      <c r="D18" s="41" t="s">
        <v>219</v>
      </c>
      <c r="E18" s="107">
        <v>0</v>
      </c>
      <c r="F18" s="107">
        <v>0</v>
      </c>
      <c r="G18" s="107">
        <v>0</v>
      </c>
    </row>
    <row r="19" spans="1:7" ht="12.75">
      <c r="A19" s="11"/>
      <c r="B19" s="74"/>
      <c r="C19" s="30"/>
      <c r="D19" s="41" t="s">
        <v>131</v>
      </c>
      <c r="E19" s="107">
        <v>0</v>
      </c>
      <c r="F19" s="107">
        <v>0</v>
      </c>
      <c r="G19" s="107">
        <v>0</v>
      </c>
    </row>
    <row r="20" spans="1:7" ht="12.75">
      <c r="A20" s="11"/>
      <c r="B20" s="74"/>
      <c r="C20" s="30"/>
      <c r="D20" s="41" t="s">
        <v>241</v>
      </c>
      <c r="E20" s="107">
        <v>28000</v>
      </c>
      <c r="F20" s="107">
        <v>28000</v>
      </c>
      <c r="G20" s="107">
        <v>0</v>
      </c>
    </row>
    <row r="21" spans="1:7" ht="12.75">
      <c r="A21" s="11"/>
      <c r="B21" s="74"/>
      <c r="C21" s="30"/>
      <c r="D21" s="30" t="s">
        <v>220</v>
      </c>
      <c r="E21" s="107">
        <v>1</v>
      </c>
      <c r="F21" s="107">
        <v>1</v>
      </c>
      <c r="G21" s="107">
        <v>30</v>
      </c>
    </row>
    <row r="22" spans="1:7" ht="12.75">
      <c r="A22" s="11"/>
      <c r="B22" s="74"/>
      <c r="C22" s="30"/>
      <c r="D22" s="30"/>
      <c r="E22" s="107"/>
      <c r="F22" s="107"/>
      <c r="G22" s="107"/>
    </row>
    <row r="23" spans="1:7" ht="12.75">
      <c r="A23" s="2"/>
      <c r="B23" s="62"/>
      <c r="C23" s="34" t="s">
        <v>165</v>
      </c>
      <c r="D23" s="34"/>
      <c r="E23" s="106">
        <v>17700</v>
      </c>
      <c r="F23" s="106">
        <v>17700</v>
      </c>
      <c r="G23" s="106">
        <v>17700</v>
      </c>
    </row>
    <row r="24" spans="1:7" ht="12.75">
      <c r="A24" s="8"/>
      <c r="B24" s="67"/>
      <c r="C24" s="28"/>
      <c r="D24" s="28"/>
      <c r="E24" s="103"/>
      <c r="F24" s="103"/>
      <c r="G24" s="103"/>
    </row>
    <row r="25" spans="1:7" ht="12.75">
      <c r="A25" s="8"/>
      <c r="B25" s="72" t="s">
        <v>107</v>
      </c>
      <c r="C25" s="32"/>
      <c r="D25" s="32"/>
      <c r="E25" s="104">
        <f>E27+E33+E39+E43+E47</f>
        <v>36450</v>
      </c>
      <c r="F25" s="104">
        <f>F27+F33+F39+F43+F47</f>
        <v>36450</v>
      </c>
      <c r="G25" s="104">
        <f>G27+G33+G39+G43+G47</f>
        <v>37550</v>
      </c>
    </row>
    <row r="26" spans="1:7" ht="12.75">
      <c r="A26" s="25"/>
      <c r="B26" s="73"/>
      <c r="C26" s="33"/>
      <c r="D26" s="33"/>
      <c r="E26" s="105"/>
      <c r="F26" s="105"/>
      <c r="G26" s="105"/>
    </row>
    <row r="27" spans="1:7" ht="12.75">
      <c r="A27" s="2"/>
      <c r="B27" s="62"/>
      <c r="C27" s="34" t="s">
        <v>108</v>
      </c>
      <c r="D27" s="34"/>
      <c r="E27" s="106">
        <f>SUM(E28:E30)</f>
        <v>9750</v>
      </c>
      <c r="F27" s="106">
        <f>SUM(F28:F30)</f>
        <v>9750</v>
      </c>
      <c r="G27" s="106">
        <f>SUM(G28:G30)</f>
        <v>9750</v>
      </c>
    </row>
    <row r="28" spans="1:7" ht="12.75">
      <c r="A28" s="11"/>
      <c r="B28" s="74"/>
      <c r="C28" s="30"/>
      <c r="D28" s="30" t="s">
        <v>256</v>
      </c>
      <c r="E28" s="107">
        <v>8450</v>
      </c>
      <c r="F28" s="107">
        <v>8450</v>
      </c>
      <c r="G28" s="107">
        <v>8650</v>
      </c>
    </row>
    <row r="29" spans="1:7" ht="12.75">
      <c r="A29" s="11"/>
      <c r="B29" s="74"/>
      <c r="C29" s="30"/>
      <c r="D29" s="30"/>
      <c r="E29" s="107"/>
      <c r="F29" s="107"/>
      <c r="G29" s="107"/>
    </row>
    <row r="30" spans="1:7" ht="12.75">
      <c r="A30" s="11"/>
      <c r="B30" s="74"/>
      <c r="C30" s="30"/>
      <c r="D30" s="30" t="s">
        <v>257</v>
      </c>
      <c r="E30" s="107">
        <v>1300</v>
      </c>
      <c r="F30" s="107">
        <v>1300</v>
      </c>
      <c r="G30" s="107">
        <v>1100</v>
      </c>
    </row>
    <row r="31" spans="1:7" ht="12.75">
      <c r="A31" s="8"/>
      <c r="B31" s="67"/>
      <c r="C31" s="28"/>
      <c r="D31" s="30"/>
      <c r="E31" s="103"/>
      <c r="F31" s="103"/>
      <c r="G31" s="103"/>
    </row>
    <row r="32" spans="1:7" ht="12.75">
      <c r="A32" s="8"/>
      <c r="B32" s="67"/>
      <c r="C32" s="28"/>
      <c r="D32" s="30"/>
      <c r="E32" s="103"/>
      <c r="F32" s="103"/>
      <c r="G32" s="103"/>
    </row>
    <row r="33" spans="1:7" ht="12.75">
      <c r="A33" s="2"/>
      <c r="B33" s="62"/>
      <c r="C33" s="34" t="s">
        <v>111</v>
      </c>
      <c r="D33" s="34"/>
      <c r="E33" s="106">
        <f>SUM(E34:E37)</f>
        <v>2600</v>
      </c>
      <c r="F33" s="106">
        <f>SUM(F34:F37)</f>
        <v>2600</v>
      </c>
      <c r="G33" s="106">
        <f>SUM(G34:G37)</f>
        <v>3700</v>
      </c>
    </row>
    <row r="34" spans="1:7" ht="12.75">
      <c r="A34" s="11"/>
      <c r="B34" s="74"/>
      <c r="C34" s="30"/>
      <c r="D34" s="30" t="s">
        <v>258</v>
      </c>
      <c r="E34" s="107">
        <v>2600</v>
      </c>
      <c r="F34" s="107">
        <v>2600</v>
      </c>
      <c r="G34" s="107">
        <v>3500</v>
      </c>
    </row>
    <row r="35" spans="1:7" ht="12.75">
      <c r="A35" s="11"/>
      <c r="B35" s="74"/>
      <c r="C35" s="30"/>
      <c r="D35" s="30"/>
      <c r="E35" s="107"/>
      <c r="F35" s="107"/>
      <c r="G35" s="107"/>
    </row>
    <row r="36" spans="1:7" ht="12.75">
      <c r="A36" s="11"/>
      <c r="B36" s="74"/>
      <c r="C36" s="30"/>
      <c r="D36" s="30" t="s">
        <v>259</v>
      </c>
      <c r="E36" s="107">
        <v>0</v>
      </c>
      <c r="F36" s="107">
        <v>0</v>
      </c>
      <c r="G36" s="107">
        <v>200</v>
      </c>
    </row>
    <row r="37" spans="1:7" ht="12.75">
      <c r="A37" s="11"/>
      <c r="B37" s="74"/>
      <c r="C37" s="30"/>
      <c r="D37" s="30"/>
      <c r="E37" s="107"/>
      <c r="F37" s="107"/>
      <c r="G37" s="107"/>
    </row>
    <row r="38" spans="1:7" ht="12.75">
      <c r="A38" s="8"/>
      <c r="B38" s="67"/>
      <c r="C38" s="28"/>
      <c r="D38" s="30"/>
      <c r="E38" s="103"/>
      <c r="F38" s="103"/>
      <c r="G38" s="103"/>
    </row>
    <row r="39" spans="1:10" ht="12.75">
      <c r="A39" s="2"/>
      <c r="B39" s="62"/>
      <c r="C39" s="34" t="s">
        <v>113</v>
      </c>
      <c r="D39" s="34"/>
      <c r="E39" s="106">
        <f>SUM(E40:E42)</f>
        <v>6500</v>
      </c>
      <c r="F39" s="106">
        <f>SUM(F40:F42)</f>
        <v>6500</v>
      </c>
      <c r="G39" s="106">
        <f>SUM(G40:G42)</f>
        <v>6500</v>
      </c>
      <c r="J39" s="1"/>
    </row>
    <row r="40" spans="1:7" ht="12.75">
      <c r="A40" s="11"/>
      <c r="B40" s="74"/>
      <c r="C40" s="30"/>
      <c r="D40" s="30" t="s">
        <v>112</v>
      </c>
      <c r="E40" s="107">
        <v>5700</v>
      </c>
      <c r="F40" s="107">
        <v>5700</v>
      </c>
      <c r="G40" s="107">
        <v>5700</v>
      </c>
    </row>
    <row r="41" spans="1:8" ht="12.75">
      <c r="A41" s="11"/>
      <c r="B41" s="74"/>
      <c r="C41" s="30"/>
      <c r="D41" s="30" t="s">
        <v>192</v>
      </c>
      <c r="E41" s="107">
        <v>800</v>
      </c>
      <c r="F41" s="107">
        <v>800</v>
      </c>
      <c r="G41" s="107">
        <v>800</v>
      </c>
      <c r="H41" s="1"/>
    </row>
    <row r="42" spans="1:7" ht="12.75">
      <c r="A42" s="11"/>
      <c r="B42" s="74"/>
      <c r="C42" s="30"/>
      <c r="D42" s="30"/>
      <c r="E42" s="107"/>
      <c r="F42" s="107"/>
      <c r="G42" s="107"/>
    </row>
    <row r="43" spans="1:7" ht="12.75">
      <c r="A43" s="2"/>
      <c r="B43" s="62"/>
      <c r="C43" s="34" t="s">
        <v>120</v>
      </c>
      <c r="D43" s="34"/>
      <c r="E43" s="106">
        <f>SUM(E44:E45)</f>
        <v>0</v>
      </c>
      <c r="F43" s="106">
        <f>SUM(F44:F45)</f>
        <v>0</v>
      </c>
      <c r="G43" s="106">
        <f>SUM(G44:G45)</f>
        <v>0</v>
      </c>
    </row>
    <row r="44" spans="1:7" ht="12.75">
      <c r="A44" s="11"/>
      <c r="B44" s="74"/>
      <c r="C44" s="30"/>
      <c r="D44" s="42" t="s">
        <v>183</v>
      </c>
      <c r="E44" s="107"/>
      <c r="F44" s="107"/>
      <c r="G44" s="107"/>
    </row>
    <row r="45" spans="1:7" ht="12.75">
      <c r="A45" s="11"/>
      <c r="B45" s="74"/>
      <c r="C45" s="30"/>
      <c r="D45" s="42" t="s">
        <v>250</v>
      </c>
      <c r="E45" s="107"/>
      <c r="F45" s="107"/>
      <c r="G45" s="107"/>
    </row>
    <row r="46" spans="1:7" ht="12.75">
      <c r="A46" s="11"/>
      <c r="B46" s="74"/>
      <c r="C46" s="30"/>
      <c r="D46" s="42"/>
      <c r="E46" s="107"/>
      <c r="F46" s="107"/>
      <c r="G46" s="107"/>
    </row>
    <row r="47" spans="1:7" ht="12.75">
      <c r="A47" s="11"/>
      <c r="B47" s="74"/>
      <c r="C47" s="34" t="s">
        <v>166</v>
      </c>
      <c r="D47" s="34"/>
      <c r="E47" s="106">
        <f>SUM(E48:E51)</f>
        <v>17600</v>
      </c>
      <c r="F47" s="106">
        <f>SUM(F48:F51)</f>
        <v>17600</v>
      </c>
      <c r="G47" s="106">
        <f>SUM(G48:G51)</f>
        <v>17600</v>
      </c>
    </row>
    <row r="48" spans="1:7" ht="12.75">
      <c r="A48" s="11"/>
      <c r="B48" s="74"/>
      <c r="C48" s="30"/>
      <c r="D48" s="42" t="s">
        <v>167</v>
      </c>
      <c r="E48" s="107">
        <v>15500</v>
      </c>
      <c r="F48" s="107">
        <v>15500</v>
      </c>
      <c r="G48" s="107">
        <v>15500</v>
      </c>
    </row>
    <row r="49" spans="1:7" ht="12.75">
      <c r="A49" s="11"/>
      <c r="B49" s="74"/>
      <c r="C49" s="30"/>
      <c r="D49" s="42" t="s">
        <v>215</v>
      </c>
      <c r="E49" s="107">
        <v>900</v>
      </c>
      <c r="F49" s="107">
        <v>900</v>
      </c>
      <c r="G49" s="107">
        <v>900</v>
      </c>
    </row>
    <row r="50" spans="1:7" ht="12.75">
      <c r="A50" s="11"/>
      <c r="B50" s="74"/>
      <c r="C50" s="30"/>
      <c r="D50" s="42" t="s">
        <v>168</v>
      </c>
      <c r="E50" s="107">
        <v>550</v>
      </c>
      <c r="F50" s="107">
        <v>550</v>
      </c>
      <c r="G50" s="107">
        <v>550</v>
      </c>
    </row>
    <row r="51" spans="1:7" ht="13.5" thickBot="1">
      <c r="A51" s="11"/>
      <c r="B51" s="75"/>
      <c r="C51" s="76"/>
      <c r="D51" s="88" t="s">
        <v>169</v>
      </c>
      <c r="E51" s="108">
        <v>650</v>
      </c>
      <c r="F51" s="108">
        <v>650</v>
      </c>
      <c r="G51" s="108">
        <v>650</v>
      </c>
    </row>
    <row r="52" spans="1:7" ht="12.75">
      <c r="A52" s="11"/>
      <c r="B52" s="30"/>
      <c r="C52" s="30"/>
      <c r="D52" s="42"/>
      <c r="E52" s="31"/>
      <c r="F52" s="31"/>
      <c r="G52" s="31"/>
    </row>
    <row r="53" spans="1:7" ht="12.75">
      <c r="A53" s="11"/>
      <c r="B53" s="30"/>
      <c r="C53" s="30"/>
      <c r="D53" s="42"/>
      <c r="E53" s="31"/>
      <c r="F53" s="31"/>
      <c r="G53" s="31"/>
    </row>
    <row r="54" spans="1:7" ht="12.75">
      <c r="A54" s="11"/>
      <c r="B54" s="30"/>
      <c r="C54" s="30"/>
      <c r="D54" s="42"/>
      <c r="E54" s="31"/>
      <c r="F54" s="31"/>
      <c r="G54" s="31"/>
    </row>
    <row r="55" spans="1:7" ht="12.75">
      <c r="A55" s="11"/>
      <c r="B55" s="30"/>
      <c r="C55" s="30"/>
      <c r="D55" s="42"/>
      <c r="G55" t="s">
        <v>191</v>
      </c>
    </row>
    <row r="56" spans="1:7" ht="12.75">
      <c r="A56" s="11"/>
      <c r="B56" s="30"/>
      <c r="C56" s="30"/>
      <c r="D56" s="30"/>
      <c r="E56" s="94"/>
      <c r="F56" s="94"/>
      <c r="G56" s="94" t="s">
        <v>161</v>
      </c>
    </row>
    <row r="57" spans="1:7" ht="42" customHeight="1" thickBot="1">
      <c r="A57" s="2"/>
      <c r="B57" s="28"/>
      <c r="C57" s="28"/>
      <c r="D57" s="28"/>
      <c r="E57" s="156" t="s">
        <v>329</v>
      </c>
      <c r="F57" s="95" t="s">
        <v>342</v>
      </c>
      <c r="G57" s="156" t="s">
        <v>340</v>
      </c>
    </row>
    <row r="58" spans="1:7" ht="12.75">
      <c r="A58" s="19"/>
      <c r="B58" s="70" t="s">
        <v>118</v>
      </c>
      <c r="C58" s="77"/>
      <c r="D58" s="77"/>
      <c r="E58" s="102">
        <f>E59-E61</f>
        <v>-67000</v>
      </c>
      <c r="F58" s="102">
        <f>F59-F61</f>
        <v>-15968</v>
      </c>
      <c r="G58" s="102">
        <f>G59-G61</f>
        <v>-41000</v>
      </c>
    </row>
    <row r="59" spans="1:7" ht="12.75">
      <c r="A59" s="2"/>
      <c r="B59" s="62"/>
      <c r="C59" s="34" t="s">
        <v>116</v>
      </c>
      <c r="D59" s="34"/>
      <c r="E59" s="106">
        <f>E60</f>
        <v>1000</v>
      </c>
      <c r="F59" s="106">
        <f>F60</f>
        <v>1000</v>
      </c>
      <c r="G59" s="106">
        <f>G60</f>
        <v>1000</v>
      </c>
    </row>
    <row r="60" spans="1:7" ht="12.75">
      <c r="A60" s="11"/>
      <c r="B60" s="74"/>
      <c r="C60" s="30"/>
      <c r="D60" s="30" t="s">
        <v>331</v>
      </c>
      <c r="E60" s="107">
        <v>1000</v>
      </c>
      <c r="F60" s="107">
        <v>1000</v>
      </c>
      <c r="G60" s="107">
        <v>1000</v>
      </c>
    </row>
    <row r="61" spans="1:7" ht="12.75">
      <c r="A61" s="2"/>
      <c r="B61" s="62"/>
      <c r="C61" s="34" t="s">
        <v>117</v>
      </c>
      <c r="D61" s="34"/>
      <c r="E61" s="106">
        <f>SUM(E62:E65)</f>
        <v>68000</v>
      </c>
      <c r="F61" s="106">
        <f>SUM(F62:F65)</f>
        <v>16968</v>
      </c>
      <c r="G61" s="106">
        <f>SUM(G62:G65)</f>
        <v>42000</v>
      </c>
    </row>
    <row r="62" spans="1:7" ht="12.75">
      <c r="A62" s="2"/>
      <c r="B62" s="62"/>
      <c r="C62" s="34"/>
      <c r="D62" s="30" t="s">
        <v>242</v>
      </c>
      <c r="E62" s="107">
        <f>'Rozpis položek příjmů'!H47</f>
        <v>68000</v>
      </c>
      <c r="F62" s="107">
        <f>'Rozpis položek příjmů'!I47</f>
        <v>16968</v>
      </c>
      <c r="G62" s="107">
        <f>'Rozpis položek příjmů'!J47</f>
        <v>42000</v>
      </c>
    </row>
    <row r="63" spans="1:7" ht="12.75">
      <c r="A63" s="2"/>
      <c r="B63" s="62"/>
      <c r="C63" s="34"/>
      <c r="D63" s="30" t="s">
        <v>225</v>
      </c>
      <c r="E63" s="107">
        <v>0</v>
      </c>
      <c r="F63" s="107">
        <v>0</v>
      </c>
      <c r="G63" s="107">
        <v>0</v>
      </c>
    </row>
    <row r="64" spans="1:7" ht="12.75">
      <c r="A64" s="11"/>
      <c r="B64" s="74"/>
      <c r="C64" s="30"/>
      <c r="D64" s="30" t="s">
        <v>175</v>
      </c>
      <c r="E64" s="107">
        <v>0</v>
      </c>
      <c r="F64" s="107">
        <v>0</v>
      </c>
      <c r="G64" s="107">
        <v>0</v>
      </c>
    </row>
    <row r="65" spans="1:7" ht="0.75" customHeight="1" thickBot="1">
      <c r="A65" s="11"/>
      <c r="B65" s="75"/>
      <c r="C65" s="76"/>
      <c r="D65" s="76"/>
      <c r="E65" s="108"/>
      <c r="F65" s="108"/>
      <c r="G65" s="108"/>
    </row>
    <row r="66" spans="1:7" ht="12.75">
      <c r="A66" s="8"/>
      <c r="B66" s="8"/>
      <c r="C66" s="8"/>
      <c r="D66" s="8"/>
      <c r="E66" s="29"/>
      <c r="F66" s="29"/>
      <c r="G66" s="29"/>
    </row>
    <row r="67" ht="12.75">
      <c r="B67" s="2" t="s">
        <v>218</v>
      </c>
    </row>
    <row r="68" spans="5:7" ht="44.25" customHeight="1" thickBot="1">
      <c r="E68" s="156" t="s">
        <v>329</v>
      </c>
      <c r="F68" s="95" t="s">
        <v>342</v>
      </c>
      <c r="G68" s="156" t="s">
        <v>340</v>
      </c>
    </row>
    <row r="69" spans="2:7" ht="12.75">
      <c r="B69" s="70" t="s">
        <v>116</v>
      </c>
      <c r="C69" s="71"/>
      <c r="D69" s="71"/>
      <c r="E69" s="109">
        <f>E71+E75+E79+E81</f>
        <v>90101</v>
      </c>
      <c r="F69" s="109">
        <f>F71+F75+F79+F81</f>
        <v>90101</v>
      </c>
      <c r="G69" s="109">
        <f>G71+G75+G79+G81</f>
        <v>66830</v>
      </c>
    </row>
    <row r="70" spans="2:7" ht="12.75">
      <c r="B70" s="73"/>
      <c r="C70" s="33"/>
      <c r="D70" s="33"/>
      <c r="E70" s="110"/>
      <c r="F70" s="110"/>
      <c r="G70" s="110"/>
    </row>
    <row r="71" spans="2:7" ht="12.75">
      <c r="B71" s="62"/>
      <c r="C71" s="34" t="s">
        <v>193</v>
      </c>
      <c r="D71" s="34"/>
      <c r="E71" s="111">
        <f>SUM(E72:E73)</f>
        <v>37800</v>
      </c>
      <c r="F71" s="111">
        <f>SUM(F72:F73)</f>
        <v>37800</v>
      </c>
      <c r="G71" s="111">
        <f>SUM(G72:G73)</f>
        <v>42500</v>
      </c>
    </row>
    <row r="72" spans="2:7" ht="12.75">
      <c r="B72" s="62"/>
      <c r="C72" s="30" t="s">
        <v>200</v>
      </c>
      <c r="D72" s="30"/>
      <c r="E72" s="107">
        <v>25800</v>
      </c>
      <c r="F72" s="107">
        <v>25800</v>
      </c>
      <c r="G72" s="107">
        <v>30500</v>
      </c>
    </row>
    <row r="73" spans="2:7" ht="12.75">
      <c r="B73" s="62"/>
      <c r="C73" s="30" t="s">
        <v>201</v>
      </c>
      <c r="D73" s="30"/>
      <c r="E73" s="107">
        <v>12000</v>
      </c>
      <c r="F73" s="107">
        <v>12000</v>
      </c>
      <c r="G73" s="107">
        <v>12000</v>
      </c>
    </row>
    <row r="74" spans="2:7" ht="12.75">
      <c r="B74" s="74"/>
      <c r="C74" s="30"/>
      <c r="D74" s="30"/>
      <c r="E74" s="112"/>
      <c r="F74" s="112"/>
      <c r="G74" s="112"/>
    </row>
    <row r="75" spans="2:7" ht="12.75">
      <c r="B75" s="62"/>
      <c r="C75" s="34" t="s">
        <v>194</v>
      </c>
      <c r="D75" s="34"/>
      <c r="E75" s="111">
        <f>SUM(E76:E77)</f>
        <v>6800</v>
      </c>
      <c r="F75" s="111">
        <f>SUM(F76:F77)</f>
        <v>6800</v>
      </c>
      <c r="G75" s="111">
        <f>SUM(G76:G77)</f>
        <v>6800</v>
      </c>
    </row>
    <row r="76" spans="2:7" ht="12.75">
      <c r="B76" s="62"/>
      <c r="C76" s="30" t="s">
        <v>200</v>
      </c>
      <c r="D76" s="30"/>
      <c r="E76" s="107">
        <v>4700</v>
      </c>
      <c r="F76" s="107">
        <v>4700</v>
      </c>
      <c r="G76" s="107">
        <v>4700</v>
      </c>
    </row>
    <row r="77" spans="2:7" ht="12.75">
      <c r="B77" s="62"/>
      <c r="C77" s="30" t="s">
        <v>201</v>
      </c>
      <c r="D77" s="30"/>
      <c r="E77" s="107">
        <v>2100</v>
      </c>
      <c r="F77" s="107">
        <v>2100</v>
      </c>
      <c r="G77" s="107">
        <v>2100</v>
      </c>
    </row>
    <row r="78" spans="2:7" ht="12.75">
      <c r="B78" s="74"/>
      <c r="C78" s="30"/>
      <c r="D78" s="30"/>
      <c r="E78" s="112"/>
      <c r="F78" s="112"/>
      <c r="G78" s="112"/>
    </row>
    <row r="79" spans="2:7" ht="12.75">
      <c r="B79" s="62"/>
      <c r="C79" s="34" t="s">
        <v>170</v>
      </c>
      <c r="D79" s="34"/>
      <c r="E79" s="111">
        <v>17500</v>
      </c>
      <c r="F79" s="111">
        <v>17500</v>
      </c>
      <c r="G79" s="111">
        <v>17500</v>
      </c>
    </row>
    <row r="80" spans="2:7" ht="12.75">
      <c r="B80" s="62"/>
      <c r="C80" s="34"/>
      <c r="D80" s="34"/>
      <c r="E80" s="111"/>
      <c r="F80" s="111"/>
      <c r="G80" s="111"/>
    </row>
    <row r="81" spans="2:7" ht="12.75">
      <c r="B81" s="62"/>
      <c r="C81" s="34" t="s">
        <v>199</v>
      </c>
      <c r="D81" s="34"/>
      <c r="E81" s="111">
        <f>E17</f>
        <v>28001</v>
      </c>
      <c r="F81" s="111">
        <f>F17</f>
        <v>28001</v>
      </c>
      <c r="G81" s="111">
        <f>G17</f>
        <v>30</v>
      </c>
    </row>
    <row r="82" spans="2:7" ht="12.75">
      <c r="B82" s="67"/>
      <c r="C82" s="28"/>
      <c r="D82" s="28"/>
      <c r="E82" s="112"/>
      <c r="F82" s="112"/>
      <c r="G82" s="112"/>
    </row>
    <row r="83" spans="2:7" ht="12.75">
      <c r="B83" s="72" t="s">
        <v>195</v>
      </c>
      <c r="C83" s="32"/>
      <c r="D83" s="32"/>
      <c r="E83" s="113">
        <f>E85+E91+E95+E97+E100</f>
        <v>118600</v>
      </c>
      <c r="F83" s="113">
        <f>F85+F91+F95+F97+F100</f>
        <v>67568</v>
      </c>
      <c r="G83" s="113">
        <f>G85+G91+G95+G97+G100</f>
        <v>93700</v>
      </c>
    </row>
    <row r="84" spans="2:7" ht="12.75">
      <c r="B84" s="73"/>
      <c r="C84" s="33"/>
      <c r="D84" s="33"/>
      <c r="E84" s="110"/>
      <c r="F84" s="110"/>
      <c r="G84" s="110"/>
    </row>
    <row r="85" spans="2:7" ht="12.75">
      <c r="B85" s="62"/>
      <c r="C85" s="34" t="s">
        <v>196</v>
      </c>
      <c r="D85" s="34"/>
      <c r="E85" s="111">
        <f>SUM(E86:E89)</f>
        <v>30050</v>
      </c>
      <c r="F85" s="111">
        <f>SUM(F86:F89)</f>
        <v>30050</v>
      </c>
      <c r="G85" s="111">
        <f>SUM(G86:G89)</f>
        <v>31150</v>
      </c>
    </row>
    <row r="86" spans="2:7" ht="12.75">
      <c r="B86" s="62"/>
      <c r="C86" s="30" t="s">
        <v>17</v>
      </c>
      <c r="D86" s="30"/>
      <c r="E86" s="107">
        <f>E28+E34</f>
        <v>11050</v>
      </c>
      <c r="F86" s="107">
        <f>F28+F34</f>
        <v>11050</v>
      </c>
      <c r="G86" s="107">
        <f>G28+G34</f>
        <v>12150</v>
      </c>
    </row>
    <row r="87" spans="2:7" ht="12.75">
      <c r="B87" s="62"/>
      <c r="C87" s="30" t="s">
        <v>202</v>
      </c>
      <c r="D87" s="30"/>
      <c r="E87" s="107">
        <f>E39</f>
        <v>6500</v>
      </c>
      <c r="F87" s="107">
        <f>F39</f>
        <v>6500</v>
      </c>
      <c r="G87" s="107">
        <f>G39</f>
        <v>6500</v>
      </c>
    </row>
    <row r="88" spans="2:7" ht="12.75">
      <c r="B88" s="62"/>
      <c r="C88" s="30" t="s">
        <v>201</v>
      </c>
      <c r="D88" s="30"/>
      <c r="E88" s="107">
        <v>12500</v>
      </c>
      <c r="F88" s="107">
        <v>12500</v>
      </c>
      <c r="G88" s="107">
        <v>12500</v>
      </c>
    </row>
    <row r="89" spans="2:7" ht="12.75">
      <c r="B89" s="62"/>
      <c r="C89" s="30" t="s">
        <v>223</v>
      </c>
      <c r="D89" s="30"/>
      <c r="E89" s="107">
        <v>0</v>
      </c>
      <c r="F89" s="107">
        <v>0</v>
      </c>
      <c r="G89" s="107">
        <v>0</v>
      </c>
    </row>
    <row r="90" spans="2:7" ht="12.75">
      <c r="B90" s="73"/>
      <c r="C90" s="33"/>
      <c r="D90" s="33"/>
      <c r="E90" s="110"/>
      <c r="F90" s="110"/>
      <c r="G90" s="110"/>
    </row>
    <row r="91" spans="2:7" ht="12.75">
      <c r="B91" s="62"/>
      <c r="C91" s="34" t="s">
        <v>197</v>
      </c>
      <c r="D91" s="34"/>
      <c r="E91" s="111">
        <f>SUM(E92:E93)</f>
        <v>3600</v>
      </c>
      <c r="F91" s="111">
        <f>SUM(F92:F93)</f>
        <v>3600</v>
      </c>
      <c r="G91" s="111">
        <f>SUM(G92:G93)</f>
        <v>3600</v>
      </c>
    </row>
    <row r="92" spans="2:7" ht="12.75">
      <c r="B92" s="62"/>
      <c r="C92" s="30" t="s">
        <v>17</v>
      </c>
      <c r="D92" s="30"/>
      <c r="E92" s="107">
        <f>E36+E30</f>
        <v>1300</v>
      </c>
      <c r="F92" s="107">
        <f>F36+F30</f>
        <v>1300</v>
      </c>
      <c r="G92" s="107">
        <f>G36+G30</f>
        <v>1300</v>
      </c>
    </row>
    <row r="93" spans="2:7" ht="12.75">
      <c r="B93" s="62"/>
      <c r="C93" s="30" t="s">
        <v>201</v>
      </c>
      <c r="D93" s="30"/>
      <c r="E93" s="107">
        <v>2300</v>
      </c>
      <c r="F93" s="107">
        <v>2300</v>
      </c>
      <c r="G93" s="107">
        <v>2300</v>
      </c>
    </row>
    <row r="94" spans="2:7" ht="12.75">
      <c r="B94" s="67"/>
      <c r="C94" s="28"/>
      <c r="D94" s="28"/>
      <c r="E94" s="112"/>
      <c r="F94" s="112"/>
      <c r="G94" s="112"/>
    </row>
    <row r="95" spans="2:7" ht="12.75">
      <c r="B95" s="62"/>
      <c r="C95" s="34" t="s">
        <v>170</v>
      </c>
      <c r="D95" s="34"/>
      <c r="E95" s="111">
        <v>16950</v>
      </c>
      <c r="F95" s="111">
        <v>16950</v>
      </c>
      <c r="G95" s="111">
        <v>16950</v>
      </c>
    </row>
    <row r="96" spans="2:7" ht="12.75">
      <c r="B96" s="62"/>
      <c r="C96" s="34"/>
      <c r="D96" s="34"/>
      <c r="E96" s="111"/>
      <c r="F96" s="111"/>
      <c r="G96" s="111"/>
    </row>
    <row r="97" spans="2:7" ht="12.75">
      <c r="B97" s="62"/>
      <c r="C97" s="34" t="s">
        <v>203</v>
      </c>
      <c r="D97" s="34"/>
      <c r="E97" s="111">
        <f>SUM(E98:E98)</f>
        <v>0</v>
      </c>
      <c r="F97" s="111">
        <f>SUM(F98:F98)</f>
        <v>0</v>
      </c>
      <c r="G97" s="111">
        <f>SUM(G98:G98)</f>
        <v>0</v>
      </c>
    </row>
    <row r="98" spans="2:7" ht="12.75">
      <c r="B98" s="62"/>
      <c r="C98" s="30" t="s">
        <v>204</v>
      </c>
      <c r="D98" s="34"/>
      <c r="E98" s="107">
        <v>0</v>
      </c>
      <c r="F98" s="107">
        <v>0</v>
      </c>
      <c r="G98" s="107">
        <v>0</v>
      </c>
    </row>
    <row r="99" spans="2:7" ht="12.75">
      <c r="B99" s="62"/>
      <c r="C99" s="34"/>
      <c r="D99" s="34"/>
      <c r="E99" s="111"/>
      <c r="F99" s="111"/>
      <c r="G99" s="111"/>
    </row>
    <row r="100" spans="2:7" ht="12.75">
      <c r="B100" s="62"/>
      <c r="C100" s="34" t="s">
        <v>198</v>
      </c>
      <c r="D100" s="34"/>
      <c r="E100" s="111">
        <v>68000</v>
      </c>
      <c r="F100" s="111">
        <f>F62</f>
        <v>16968</v>
      </c>
      <c r="G100" s="111">
        <f>'Rozpis položek příjmů'!J47</f>
        <v>42000</v>
      </c>
    </row>
    <row r="101" spans="2:7" ht="13.5" thickBot="1">
      <c r="B101" s="75"/>
      <c r="C101" s="76"/>
      <c r="D101" s="76"/>
      <c r="E101" s="114"/>
      <c r="F101" s="114"/>
      <c r="G101" s="114"/>
    </row>
    <row r="102" spans="2:7" ht="13.5" thickBot="1">
      <c r="B102" s="30"/>
      <c r="C102" s="30"/>
      <c r="D102" s="30"/>
      <c r="E102" s="63"/>
      <c r="F102" s="63"/>
      <c r="G102" s="63"/>
    </row>
    <row r="103" spans="2:7" ht="13.5" thickBot="1">
      <c r="B103" s="51" t="s">
        <v>119</v>
      </c>
      <c r="C103" s="97"/>
      <c r="D103" s="97"/>
      <c r="E103" s="98">
        <f>E69-E83</f>
        <v>-28499</v>
      </c>
      <c r="F103" s="98">
        <f>F69-F83</f>
        <v>22533</v>
      </c>
      <c r="G103" s="98">
        <f>G69-G83</f>
        <v>-26870</v>
      </c>
    </row>
    <row r="104" spans="2:7" ht="12.75">
      <c r="B104" s="19"/>
      <c r="C104" s="19"/>
      <c r="D104" s="19"/>
      <c r="E104" s="66"/>
      <c r="F104" s="66"/>
      <c r="G104" s="66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27.875" style="0" customWidth="1"/>
    <col min="2" max="12" width="11.375" style="0" customWidth="1"/>
  </cols>
  <sheetData>
    <row r="1" spans="1:12" ht="12.75">
      <c r="A1" s="2" t="s">
        <v>356</v>
      </c>
      <c r="B1" s="2"/>
      <c r="C1" s="2"/>
      <c r="D1" s="2"/>
      <c r="E1" s="2"/>
      <c r="F1" s="2"/>
      <c r="L1" t="s">
        <v>263</v>
      </c>
    </row>
    <row r="2" spans="1:6" ht="7.5" customHeight="1">
      <c r="A2" s="2"/>
      <c r="B2" s="2"/>
      <c r="C2" s="2"/>
      <c r="D2" s="2"/>
      <c r="E2" s="2"/>
      <c r="F2" s="2"/>
    </row>
    <row r="3" spans="1:12" ht="12.75">
      <c r="A3" t="s">
        <v>264</v>
      </c>
      <c r="L3" s="94" t="s">
        <v>161</v>
      </c>
    </row>
    <row r="4" spans="1:12" ht="12.75">
      <c r="A4" s="123" t="s">
        <v>265</v>
      </c>
      <c r="B4" s="123" t="s">
        <v>284</v>
      </c>
      <c r="C4" s="123" t="s">
        <v>317</v>
      </c>
      <c r="D4" s="123" t="s">
        <v>315</v>
      </c>
      <c r="E4" s="123" t="s">
        <v>338</v>
      </c>
      <c r="F4" s="123" t="s">
        <v>347</v>
      </c>
      <c r="G4" s="124" t="s">
        <v>348</v>
      </c>
      <c r="H4" s="124" t="s">
        <v>285</v>
      </c>
      <c r="I4" s="124" t="s">
        <v>294</v>
      </c>
      <c r="J4" s="124" t="s">
        <v>316</v>
      </c>
      <c r="K4" s="124" t="s">
        <v>339</v>
      </c>
      <c r="L4" s="124" t="s">
        <v>349</v>
      </c>
    </row>
    <row r="5" spans="1:12" ht="12.75">
      <c r="A5" s="125" t="s">
        <v>29</v>
      </c>
      <c r="B5" s="142">
        <v>9508</v>
      </c>
      <c r="C5" s="142">
        <v>9565</v>
      </c>
      <c r="D5" s="142">
        <v>9313</v>
      </c>
      <c r="E5" s="142">
        <v>10208</v>
      </c>
      <c r="F5" s="142">
        <v>9711</v>
      </c>
      <c r="G5" s="126">
        <f>'Závazné ukazatele rozpočtu'!G9</f>
        <v>11550</v>
      </c>
      <c r="H5" s="126">
        <v>11600</v>
      </c>
      <c r="I5" s="126">
        <v>11600</v>
      </c>
      <c r="J5" s="126">
        <v>11600</v>
      </c>
      <c r="K5" s="126">
        <v>11600</v>
      </c>
      <c r="L5" s="127">
        <v>11600</v>
      </c>
    </row>
    <row r="6" spans="1:12" ht="12.75">
      <c r="A6" s="125" t="s">
        <v>7</v>
      </c>
      <c r="B6" s="142">
        <v>915</v>
      </c>
      <c r="C6" s="142">
        <v>5183</v>
      </c>
      <c r="D6" s="142">
        <v>1413</v>
      </c>
      <c r="E6" s="142">
        <v>1017</v>
      </c>
      <c r="F6" s="142">
        <v>1371</v>
      </c>
      <c r="G6" s="126">
        <f>'Závazné ukazatele rozpočtu'!G14</f>
        <v>700</v>
      </c>
      <c r="H6" s="126">
        <v>500</v>
      </c>
      <c r="I6" s="126">
        <v>500</v>
      </c>
      <c r="J6" s="126">
        <v>500</v>
      </c>
      <c r="K6" s="126">
        <v>500</v>
      </c>
      <c r="L6" s="128">
        <v>500</v>
      </c>
    </row>
    <row r="7" spans="1:12" ht="12.75">
      <c r="A7" s="125" t="s">
        <v>266</v>
      </c>
      <c r="B7" s="142">
        <v>7250</v>
      </c>
      <c r="C7" s="142">
        <v>160</v>
      </c>
      <c r="D7" s="142">
        <v>0</v>
      </c>
      <c r="E7" s="142">
        <v>0</v>
      </c>
      <c r="F7" s="142">
        <v>9900</v>
      </c>
      <c r="G7" s="126">
        <v>0</v>
      </c>
      <c r="H7" s="128">
        <v>0</v>
      </c>
      <c r="I7" s="126">
        <v>0</v>
      </c>
      <c r="J7" s="126">
        <v>0</v>
      </c>
      <c r="K7" s="128">
        <v>0</v>
      </c>
      <c r="L7" s="128">
        <v>0</v>
      </c>
    </row>
    <row r="8" spans="1:12" ht="12.75">
      <c r="A8" s="125" t="s">
        <v>267</v>
      </c>
      <c r="B8" s="142">
        <v>174104</v>
      </c>
      <c r="C8" s="142">
        <v>96854</v>
      </c>
      <c r="D8" s="142">
        <v>147522</v>
      </c>
      <c r="E8" s="142">
        <v>132449</v>
      </c>
      <c r="F8" s="142">
        <v>152569</v>
      </c>
      <c r="G8" s="126">
        <f>'Závazné ukazatele rozpočtu'!G20</f>
        <v>96605</v>
      </c>
      <c r="H8" s="126">
        <f>SUM(H10:H12)</f>
        <v>72600</v>
      </c>
      <c r="I8" s="126">
        <f>SUM(I10:I12)</f>
        <v>72800</v>
      </c>
      <c r="J8" s="126">
        <f>SUM(J10:J12)</f>
        <v>73000</v>
      </c>
      <c r="K8" s="126">
        <f>SUM(K10:K12)</f>
        <v>73200</v>
      </c>
      <c r="L8" s="128">
        <f>SUM(L10:L12)</f>
        <v>73400</v>
      </c>
    </row>
    <row r="9" spans="1:12" s="115" customFormat="1" ht="11.25">
      <c r="A9" s="130" t="s">
        <v>268</v>
      </c>
      <c r="B9" s="146"/>
      <c r="C9" s="146"/>
      <c r="D9" s="146"/>
      <c r="E9" s="146"/>
      <c r="F9" s="146"/>
      <c r="G9" s="132"/>
      <c r="H9" s="132"/>
      <c r="I9" s="132"/>
      <c r="J9" s="132"/>
      <c r="K9" s="133"/>
      <c r="L9" s="133"/>
    </row>
    <row r="10" spans="1:12" s="115" customFormat="1" ht="11.25">
      <c r="A10" s="130" t="s">
        <v>269</v>
      </c>
      <c r="B10" s="146">
        <v>28459</v>
      </c>
      <c r="C10" s="146">
        <v>75754</v>
      </c>
      <c r="D10" s="146">
        <v>122116</v>
      </c>
      <c r="E10" s="146">
        <v>100098</v>
      </c>
      <c r="F10" s="146">
        <v>119103</v>
      </c>
      <c r="G10" s="132">
        <f>'Rozpis položek příjmů'!J36</f>
        <v>43159</v>
      </c>
      <c r="H10" s="133">
        <v>43500</v>
      </c>
      <c r="I10" s="133">
        <v>43500</v>
      </c>
      <c r="J10" s="133">
        <v>43500</v>
      </c>
      <c r="K10" s="133">
        <v>43500</v>
      </c>
      <c r="L10" s="133">
        <v>43500</v>
      </c>
    </row>
    <row r="11" spans="1:16" s="115" customFormat="1" ht="11.25">
      <c r="A11" s="130" t="s">
        <v>25</v>
      </c>
      <c r="B11" s="146">
        <v>8468</v>
      </c>
      <c r="C11" s="146">
        <v>11511</v>
      </c>
      <c r="D11" s="146">
        <v>14297</v>
      </c>
      <c r="E11" s="146">
        <v>9315</v>
      </c>
      <c r="F11" s="146">
        <v>20149</v>
      </c>
      <c r="G11" s="132">
        <f>'Rozpis položek příjmů'!J42</f>
        <v>11446</v>
      </c>
      <c r="H11" s="132">
        <v>11800</v>
      </c>
      <c r="I11" s="132">
        <v>12000</v>
      </c>
      <c r="J11" s="132">
        <v>12200</v>
      </c>
      <c r="K11" s="132">
        <v>12400</v>
      </c>
      <c r="L11" s="133">
        <v>12600</v>
      </c>
      <c r="O11" s="134"/>
      <c r="P11" s="134"/>
    </row>
    <row r="12" spans="1:12" s="115" customFormat="1" ht="11.25">
      <c r="A12" s="130" t="s">
        <v>270</v>
      </c>
      <c r="B12" s="146">
        <v>54179</v>
      </c>
      <c r="C12" s="146">
        <v>9589</v>
      </c>
      <c r="D12" s="146">
        <v>11109</v>
      </c>
      <c r="E12" s="146">
        <v>23036</v>
      </c>
      <c r="F12" s="146">
        <v>13317</v>
      </c>
      <c r="G12" s="132">
        <f>'Rozpis položek příjmů'!J47</f>
        <v>42000</v>
      </c>
      <c r="H12" s="132">
        <v>17300</v>
      </c>
      <c r="I12" s="132">
        <v>17300</v>
      </c>
      <c r="J12" s="132">
        <v>17300</v>
      </c>
      <c r="K12" s="132">
        <v>17300</v>
      </c>
      <c r="L12" s="132">
        <v>17300</v>
      </c>
    </row>
    <row r="13" spans="1:12" ht="12.75">
      <c r="A13" s="123" t="s">
        <v>9</v>
      </c>
      <c r="B13" s="135">
        <f>B8+B7+B6+B5</f>
        <v>191777</v>
      </c>
      <c r="C13" s="135">
        <f>C8+C7+C6+C5</f>
        <v>111762</v>
      </c>
      <c r="D13" s="135">
        <f>D8+D7+D6+D5</f>
        <v>158248</v>
      </c>
      <c r="E13" s="135">
        <f>E8+E7+E6+E5</f>
        <v>143674</v>
      </c>
      <c r="F13" s="135">
        <f aca="true" t="shared" si="0" ref="B13:L13">F8+F7+F6+F5</f>
        <v>173551</v>
      </c>
      <c r="G13" s="135">
        <f t="shared" si="0"/>
        <v>108855</v>
      </c>
      <c r="H13" s="135">
        <f t="shared" si="0"/>
        <v>84700</v>
      </c>
      <c r="I13" s="135">
        <f t="shared" si="0"/>
        <v>84900</v>
      </c>
      <c r="J13" s="135">
        <f t="shared" si="0"/>
        <v>85100</v>
      </c>
      <c r="K13" s="138">
        <f t="shared" si="0"/>
        <v>85300</v>
      </c>
      <c r="L13" s="138">
        <f t="shared" si="0"/>
        <v>85500</v>
      </c>
    </row>
    <row r="14" spans="1:16" ht="12.75">
      <c r="A14" s="125" t="s">
        <v>271</v>
      </c>
      <c r="B14" s="142">
        <v>98672</v>
      </c>
      <c r="C14" s="142">
        <v>71301</v>
      </c>
      <c r="D14" s="142">
        <v>72776</v>
      </c>
      <c r="E14" s="142">
        <v>81222</v>
      </c>
      <c r="F14" s="142">
        <v>88333</v>
      </c>
      <c r="G14" s="126">
        <f>G16-G15</f>
        <v>85240</v>
      </c>
      <c r="H14" s="126">
        <v>84000</v>
      </c>
      <c r="I14" s="126">
        <v>84000</v>
      </c>
      <c r="J14" s="126">
        <v>84000</v>
      </c>
      <c r="K14" s="126">
        <v>84000</v>
      </c>
      <c r="L14" s="126">
        <v>84000</v>
      </c>
      <c r="P14" s="1"/>
    </row>
    <row r="15" spans="1:12" ht="12.75">
      <c r="A15" s="125" t="s">
        <v>272</v>
      </c>
      <c r="B15" s="142">
        <v>126915</v>
      </c>
      <c r="C15" s="142">
        <v>5323</v>
      </c>
      <c r="D15" s="142">
        <v>16974</v>
      </c>
      <c r="E15" s="142">
        <v>33627</v>
      </c>
      <c r="F15" s="142">
        <v>136956</v>
      </c>
      <c r="G15" s="126">
        <v>46000</v>
      </c>
      <c r="H15" s="126">
        <v>1000</v>
      </c>
      <c r="I15" s="126">
        <v>1000</v>
      </c>
      <c r="J15" s="126">
        <v>1000</v>
      </c>
      <c r="K15" s="126">
        <v>1000</v>
      </c>
      <c r="L15" s="139">
        <v>1000</v>
      </c>
    </row>
    <row r="16" spans="1:12" ht="12.75">
      <c r="A16" s="123" t="s">
        <v>10</v>
      </c>
      <c r="B16" s="135">
        <v>225587</v>
      </c>
      <c r="C16" s="135">
        <v>76624</v>
      </c>
      <c r="D16" s="135">
        <v>89750</v>
      </c>
      <c r="E16" s="135">
        <v>114849</v>
      </c>
      <c r="F16" s="135">
        <f>F14+F15</f>
        <v>225289</v>
      </c>
      <c r="G16" s="135">
        <f>'Závazné ukazatele rozpočtu'!G28</f>
        <v>131240</v>
      </c>
      <c r="H16" s="138">
        <f>SUM(H14:H15)</f>
        <v>85000</v>
      </c>
      <c r="I16" s="135">
        <f>SUM(I14:I15)</f>
        <v>85000</v>
      </c>
      <c r="J16" s="135">
        <f>SUM(J14:J15)</f>
        <v>85000</v>
      </c>
      <c r="K16" s="138">
        <f>SUM(K14:K15)</f>
        <v>85000</v>
      </c>
      <c r="L16" s="138">
        <f>SUM(L14:L15)</f>
        <v>85000</v>
      </c>
    </row>
    <row r="17" spans="1:12" ht="13.5" thickBot="1">
      <c r="A17" s="125"/>
      <c r="B17" s="126"/>
      <c r="C17" s="126"/>
      <c r="D17" s="126"/>
      <c r="E17" s="126"/>
      <c r="F17" s="126"/>
      <c r="G17" s="126"/>
      <c r="H17" s="143"/>
      <c r="I17" s="126"/>
      <c r="J17" s="126"/>
      <c r="K17" s="128"/>
      <c r="L17" s="143"/>
    </row>
    <row r="18" spans="1:12" ht="13.5" thickBot="1">
      <c r="A18" s="51" t="s">
        <v>273</v>
      </c>
      <c r="B18" s="147">
        <f>B13-B16</f>
        <v>-33810</v>
      </c>
      <c r="C18" s="147">
        <f>C13-C16</f>
        <v>35138</v>
      </c>
      <c r="D18" s="147">
        <f>D13-D16</f>
        <v>68498</v>
      </c>
      <c r="E18" s="147">
        <f>E13-E16</f>
        <v>28825</v>
      </c>
      <c r="F18" s="147">
        <f aca="true" t="shared" si="1" ref="B18:L18">F13-F16</f>
        <v>-51738</v>
      </c>
      <c r="G18" s="136">
        <f t="shared" si="1"/>
        <v>-22385</v>
      </c>
      <c r="H18" s="144">
        <f t="shared" si="1"/>
        <v>-300</v>
      </c>
      <c r="I18" s="136">
        <f t="shared" si="1"/>
        <v>-100</v>
      </c>
      <c r="J18" s="136">
        <f t="shared" si="1"/>
        <v>100</v>
      </c>
      <c r="K18" s="145">
        <f t="shared" si="1"/>
        <v>300</v>
      </c>
      <c r="L18" s="145">
        <f t="shared" si="1"/>
        <v>500</v>
      </c>
    </row>
    <row r="19" spans="1:12" ht="12.75">
      <c r="A19" s="125" t="s">
        <v>274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8">
        <v>0</v>
      </c>
      <c r="I19" s="126">
        <v>0</v>
      </c>
      <c r="J19" s="126">
        <v>0</v>
      </c>
      <c r="K19" s="128">
        <v>0</v>
      </c>
      <c r="L19" s="128">
        <v>0</v>
      </c>
    </row>
    <row r="20" spans="1:12" ht="12" customHeight="1">
      <c r="A20" s="131"/>
      <c r="B20" s="132"/>
      <c r="C20" s="132"/>
      <c r="D20" s="132"/>
      <c r="E20" s="132"/>
      <c r="F20" s="132"/>
      <c r="G20" s="126"/>
      <c r="H20" s="128"/>
      <c r="I20" s="126"/>
      <c r="J20" s="126"/>
      <c r="K20" s="128"/>
      <c r="L20" s="128"/>
    </row>
    <row r="21" spans="1:12" ht="12.75">
      <c r="A21" s="129" t="s">
        <v>275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8">
        <v>0</v>
      </c>
      <c r="I21" s="126">
        <v>0</v>
      </c>
      <c r="J21" s="126">
        <v>0</v>
      </c>
      <c r="K21" s="128">
        <v>0</v>
      </c>
      <c r="L21" s="128">
        <v>0</v>
      </c>
    </row>
    <row r="22" spans="1:12" ht="13.5" thickBot="1">
      <c r="A22" s="131"/>
      <c r="B22" s="132"/>
      <c r="C22" s="132"/>
      <c r="D22" s="132"/>
      <c r="E22" s="132"/>
      <c r="F22" s="132"/>
      <c r="G22" s="126"/>
      <c r="H22" s="126"/>
      <c r="I22" s="126"/>
      <c r="J22" s="126"/>
      <c r="K22" s="128"/>
      <c r="L22" s="128"/>
    </row>
    <row r="23" spans="1:12" ht="13.5" thickBot="1">
      <c r="A23" s="137" t="s">
        <v>276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9">
        <f aca="true" t="shared" si="2" ref="G23:L23">SUM(G19:G21)</f>
        <v>0</v>
      </c>
      <c r="H23" s="150">
        <f t="shared" si="2"/>
        <v>0</v>
      </c>
      <c r="I23" s="149">
        <f t="shared" si="2"/>
        <v>0</v>
      </c>
      <c r="J23" s="149">
        <f t="shared" si="2"/>
        <v>0</v>
      </c>
      <c r="K23" s="148">
        <f t="shared" si="2"/>
        <v>0</v>
      </c>
      <c r="L23" s="148">
        <f t="shared" si="2"/>
        <v>0</v>
      </c>
    </row>
    <row r="24" spans="1:12" ht="13.5" thickBot="1">
      <c r="A24" s="137" t="s">
        <v>277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9">
        <v>0</v>
      </c>
      <c r="H24" s="150">
        <v>0</v>
      </c>
      <c r="I24" s="149">
        <v>0</v>
      </c>
      <c r="J24" s="149">
        <v>0</v>
      </c>
      <c r="K24" s="148">
        <v>0</v>
      </c>
      <c r="L24" s="148">
        <v>0</v>
      </c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ht="9" customHeight="1"/>
    <row r="29" spans="1:12" ht="12.75">
      <c r="A29" t="s">
        <v>318</v>
      </c>
      <c r="L29" s="94" t="s">
        <v>161</v>
      </c>
    </row>
    <row r="30" spans="1:12" ht="12.75">
      <c r="A30" s="123" t="s">
        <v>265</v>
      </c>
      <c r="B30" s="123" t="s">
        <v>284</v>
      </c>
      <c r="C30" s="123" t="s">
        <v>317</v>
      </c>
      <c r="D30" s="123" t="s">
        <v>315</v>
      </c>
      <c r="E30" s="123" t="s">
        <v>338</v>
      </c>
      <c r="F30" s="123" t="s">
        <v>347</v>
      </c>
      <c r="G30" s="124" t="s">
        <v>348</v>
      </c>
      <c r="H30" s="124" t="s">
        <v>285</v>
      </c>
      <c r="I30" s="124" t="s">
        <v>294</v>
      </c>
      <c r="J30" s="124" t="s">
        <v>316</v>
      </c>
      <c r="K30" s="124" t="s">
        <v>339</v>
      </c>
      <c r="L30" s="124" t="s">
        <v>349</v>
      </c>
    </row>
    <row r="31" spans="1:12" ht="12.75">
      <c r="A31" s="125" t="s">
        <v>278</v>
      </c>
      <c r="B31" s="142">
        <v>32718</v>
      </c>
      <c r="C31" s="142">
        <v>31635</v>
      </c>
      <c r="D31" s="142">
        <v>32371</v>
      </c>
      <c r="E31" s="142">
        <v>32123</v>
      </c>
      <c r="F31" s="142">
        <v>31959</v>
      </c>
      <c r="G31" s="126">
        <f>'Závazné ukazatele rozpočtu'!G143</f>
        <v>36200</v>
      </c>
      <c r="H31" s="126">
        <v>36200</v>
      </c>
      <c r="I31" s="126">
        <v>36200</v>
      </c>
      <c r="J31" s="126">
        <v>36200</v>
      </c>
      <c r="K31" s="126">
        <v>36200</v>
      </c>
      <c r="L31" s="127">
        <v>36200</v>
      </c>
    </row>
    <row r="32" spans="1:12" ht="12.75">
      <c r="A32" s="125" t="s">
        <v>131</v>
      </c>
      <c r="B32" s="142">
        <v>13758</v>
      </c>
      <c r="C32" s="142">
        <v>1397</v>
      </c>
      <c r="D32" s="142">
        <v>2034</v>
      </c>
      <c r="E32" s="142">
        <v>17810</v>
      </c>
      <c r="F32" s="142">
        <v>5537</v>
      </c>
      <c r="G32" s="126">
        <f>'Závazné ukazatele rozpočtu'!G145</f>
        <v>30</v>
      </c>
      <c r="H32" s="126">
        <v>1000</v>
      </c>
      <c r="I32" s="126">
        <v>1000</v>
      </c>
      <c r="J32" s="126">
        <v>1000</v>
      </c>
      <c r="K32" s="126">
        <v>1000</v>
      </c>
      <c r="L32" s="128">
        <v>1000</v>
      </c>
    </row>
    <row r="33" spans="1:12" ht="12.75">
      <c r="A33" s="125" t="s">
        <v>170</v>
      </c>
      <c r="B33" s="142">
        <v>17004</v>
      </c>
      <c r="C33" s="142">
        <v>17068</v>
      </c>
      <c r="D33" s="142">
        <v>17128</v>
      </c>
      <c r="E33" s="142">
        <v>16603</v>
      </c>
      <c r="F33" s="142">
        <v>17351</v>
      </c>
      <c r="G33" s="126">
        <f>'Závazné ukazatele rozpočtu'!G147</f>
        <v>17700</v>
      </c>
      <c r="H33" s="126">
        <v>18000</v>
      </c>
      <c r="I33" s="126">
        <v>18000</v>
      </c>
      <c r="J33" s="126">
        <v>18000</v>
      </c>
      <c r="K33" s="126">
        <v>18000</v>
      </c>
      <c r="L33" s="139">
        <v>18000</v>
      </c>
    </row>
    <row r="34" spans="1:12" ht="12.75">
      <c r="A34" s="123" t="s">
        <v>279</v>
      </c>
      <c r="B34" s="135">
        <f>SUM(B31:B33)</f>
        <v>63480</v>
      </c>
      <c r="C34" s="135">
        <f>SUM(C31:C33)</f>
        <v>50100</v>
      </c>
      <c r="D34" s="135">
        <f>SUM(D31:D33)</f>
        <v>51533</v>
      </c>
      <c r="E34" s="135">
        <f>SUM(E31:E33)</f>
        <v>66536</v>
      </c>
      <c r="F34" s="135">
        <f aca="true" t="shared" si="3" ref="F34:K34">SUM(F31:F33)</f>
        <v>54847</v>
      </c>
      <c r="G34" s="135">
        <f t="shared" si="3"/>
        <v>53930</v>
      </c>
      <c r="H34" s="138">
        <f t="shared" si="3"/>
        <v>55200</v>
      </c>
      <c r="I34" s="135">
        <f t="shared" si="3"/>
        <v>55200</v>
      </c>
      <c r="J34" s="135">
        <f t="shared" si="3"/>
        <v>55200</v>
      </c>
      <c r="K34" s="138">
        <f t="shared" si="3"/>
        <v>55200</v>
      </c>
      <c r="L34" s="138">
        <f>SUM(L31:L33)</f>
        <v>55200</v>
      </c>
    </row>
    <row r="35" spans="1:12" ht="12.75">
      <c r="A35" s="125" t="s">
        <v>113</v>
      </c>
      <c r="B35" s="142">
        <v>4789</v>
      </c>
      <c r="C35" s="142">
        <v>5775</v>
      </c>
      <c r="D35" s="142">
        <v>5468</v>
      </c>
      <c r="E35" s="142">
        <v>6063</v>
      </c>
      <c r="F35" s="142">
        <v>6222</v>
      </c>
      <c r="G35" s="126">
        <f>'Závazné ukazatele rozpočtu'!G155</f>
        <v>6500</v>
      </c>
      <c r="H35" s="126">
        <v>6500</v>
      </c>
      <c r="I35" s="126">
        <v>6500</v>
      </c>
      <c r="J35" s="126">
        <v>6500</v>
      </c>
      <c r="K35" s="126">
        <v>6500</v>
      </c>
      <c r="L35" s="127">
        <v>6500</v>
      </c>
    </row>
    <row r="36" spans="1:12" ht="12.75">
      <c r="A36" s="125" t="s">
        <v>280</v>
      </c>
      <c r="B36" s="142">
        <v>9802</v>
      </c>
      <c r="C36" s="142">
        <v>7121</v>
      </c>
      <c r="D36" s="142">
        <v>9711</v>
      </c>
      <c r="E36" s="142">
        <v>11027</v>
      </c>
      <c r="F36" s="142">
        <v>5985</v>
      </c>
      <c r="G36" s="126">
        <f>'Závazné ukazatele rozpočtu'!G151</f>
        <v>9750</v>
      </c>
      <c r="H36" s="126">
        <v>10000</v>
      </c>
      <c r="I36" s="126">
        <v>10000</v>
      </c>
      <c r="J36" s="126">
        <v>10000</v>
      </c>
      <c r="K36" s="126">
        <v>10000</v>
      </c>
      <c r="L36" s="128">
        <v>10000</v>
      </c>
    </row>
    <row r="37" spans="1:12" ht="12.75">
      <c r="A37" s="125" t="s">
        <v>281</v>
      </c>
      <c r="B37" s="142">
        <v>0</v>
      </c>
      <c r="C37" s="142">
        <v>2182</v>
      </c>
      <c r="D37" s="142">
        <v>0</v>
      </c>
      <c r="E37" s="142">
        <v>1407</v>
      </c>
      <c r="F37" s="142">
        <v>1916</v>
      </c>
      <c r="G37" s="126">
        <f>'Závazné ukazatele rozpočtu'!G153</f>
        <v>3700</v>
      </c>
      <c r="H37" s="126">
        <v>3500</v>
      </c>
      <c r="I37" s="126">
        <v>3500</v>
      </c>
      <c r="J37" s="126">
        <v>3500</v>
      </c>
      <c r="K37" s="126">
        <v>3500</v>
      </c>
      <c r="L37" s="128">
        <v>3500</v>
      </c>
    </row>
    <row r="38" spans="1:12" ht="12.75">
      <c r="A38" s="125" t="s">
        <v>170</v>
      </c>
      <c r="B38" s="142">
        <v>16455</v>
      </c>
      <c r="C38" s="142">
        <v>17145</v>
      </c>
      <c r="D38" s="142">
        <v>16970</v>
      </c>
      <c r="E38" s="142">
        <v>16083</v>
      </c>
      <c r="F38" s="142">
        <v>16376</v>
      </c>
      <c r="G38" s="126">
        <f>'Závazné ukazatele rozpočtu'!G159</f>
        <v>17600</v>
      </c>
      <c r="H38" s="126">
        <v>17900</v>
      </c>
      <c r="I38" s="126">
        <v>17900</v>
      </c>
      <c r="J38" s="126">
        <v>17900</v>
      </c>
      <c r="K38" s="126">
        <v>17900</v>
      </c>
      <c r="L38" s="139">
        <v>17900</v>
      </c>
    </row>
    <row r="39" spans="1:12" ht="12.75">
      <c r="A39" s="123" t="s">
        <v>282</v>
      </c>
      <c r="B39" s="135">
        <f>SUM(B35:B38)</f>
        <v>31046</v>
      </c>
      <c r="C39" s="135">
        <f>SUM(C35:C38)</f>
        <v>32223</v>
      </c>
      <c r="D39" s="135">
        <f>SUM(D35:D38)</f>
        <v>32149</v>
      </c>
      <c r="E39" s="135">
        <f>SUM(E35:E38)</f>
        <v>34580</v>
      </c>
      <c r="F39" s="135">
        <f aca="true" t="shared" si="4" ref="F39:K39">SUM(F35:F38)</f>
        <v>30499</v>
      </c>
      <c r="G39" s="135">
        <f t="shared" si="4"/>
        <v>37550</v>
      </c>
      <c r="H39" s="138">
        <f t="shared" si="4"/>
        <v>37900</v>
      </c>
      <c r="I39" s="135">
        <f t="shared" si="4"/>
        <v>37900</v>
      </c>
      <c r="J39" s="135">
        <f t="shared" si="4"/>
        <v>37900</v>
      </c>
      <c r="K39" s="138">
        <f t="shared" si="4"/>
        <v>37900</v>
      </c>
      <c r="L39" s="138">
        <f>SUM(L35:L38)</f>
        <v>37900</v>
      </c>
    </row>
    <row r="40" spans="1:12" ht="11.25" customHeight="1" thickBot="1">
      <c r="A40" s="125"/>
      <c r="B40" s="126"/>
      <c r="C40" s="126"/>
      <c r="D40" s="126"/>
      <c r="E40" s="126"/>
      <c r="F40" s="126"/>
      <c r="G40" s="126"/>
      <c r="H40" s="143"/>
      <c r="I40" s="126"/>
      <c r="J40" s="126"/>
      <c r="K40" s="128"/>
      <c r="L40" s="128"/>
    </row>
    <row r="41" spans="1:12" ht="13.5" thickBot="1">
      <c r="A41" s="51" t="s">
        <v>283</v>
      </c>
      <c r="B41" s="136">
        <f>B34-B39</f>
        <v>32434</v>
      </c>
      <c r="C41" s="136">
        <f>C34-C39</f>
        <v>17877</v>
      </c>
      <c r="D41" s="136">
        <f>D34-D39</f>
        <v>19384</v>
      </c>
      <c r="E41" s="136">
        <f>E34-E39</f>
        <v>31956</v>
      </c>
      <c r="F41" s="136">
        <f aca="true" t="shared" si="5" ref="F41:K41">F34-F39</f>
        <v>24348</v>
      </c>
      <c r="G41" s="136">
        <f t="shared" si="5"/>
        <v>16380</v>
      </c>
      <c r="H41" s="144">
        <f t="shared" si="5"/>
        <v>17300</v>
      </c>
      <c r="I41" s="136">
        <f t="shared" si="5"/>
        <v>17300</v>
      </c>
      <c r="J41" s="136">
        <f t="shared" si="5"/>
        <v>17300</v>
      </c>
      <c r="K41" s="145">
        <f t="shared" si="5"/>
        <v>17300</v>
      </c>
      <c r="L41" s="145">
        <f>L34-L39</f>
        <v>17300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Kbely</dc:creator>
  <cp:keywords/>
  <dc:description/>
  <cp:lastModifiedBy>Illa Zdeněk (ÚMČ Kbely)</cp:lastModifiedBy>
  <cp:lastPrinted>2020-03-09T09:10:00Z</cp:lastPrinted>
  <dcterms:created xsi:type="dcterms:W3CDTF">2003-01-27T12:07:53Z</dcterms:created>
  <dcterms:modified xsi:type="dcterms:W3CDTF">2020-03-09T09:10:52Z</dcterms:modified>
  <cp:category/>
  <cp:version/>
  <cp:contentType/>
  <cp:contentStatus/>
</cp:coreProperties>
</file>