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4\"/>
    </mc:Choice>
  </mc:AlternateContent>
  <workbookProtection workbookAlgorithmName="SHA-512" workbookHashValue="crAYNLp+j0KvEQ7G/dz2yKvWfX7dTOzAeFW6KVqVqa9budYvUYHQJV0kNFipEHrFBnFWQx7XjiHIlpsDwI4Lmw==" workbookSaltValue="xKOCmbRbsd+pPn1LvEOkZA==" workbookSpinCount="100000" lockStructure="1"/>
  <bookViews>
    <workbookView xWindow="0" yWindow="0" windowWidth="28800" windowHeight="12300" tabRatio="1000" activeTab="1"/>
  </bookViews>
  <sheets>
    <sheet name="Rozpočtová opatření" sheetId="21" r:id="rId1"/>
    <sheet name="Závazné ukazatele rozpočtu" sheetId="7" r:id="rId2"/>
    <sheet name="Rozpočtový výhled" sheetId="16" r:id="rId3"/>
    <sheet name="Příjmy podrobně" sheetId="9" state="hidden" r:id="rId4"/>
    <sheet name="Výdaje podrobně " sheetId="3" state="hidden" r:id="rId5"/>
    <sheet name="Plán výnosů a nákladů" sheetId="14" state="hidden" r:id="rId6"/>
    <sheet name="Inv _ Neinv" sheetId="10" state="hidden" r:id="rId7"/>
    <sheet name="Zdaňovaná činnost data" sheetId="11" state="hidden" r:id="rId8"/>
    <sheet name="Data výdaje" sheetId="1" state="hidden" r:id="rId9"/>
    <sheet name="Data příjmy" sheetId="8" state="hidden" r:id="rId10"/>
    <sheet name="RS příjmy" sheetId="20" state="hidden" r:id="rId11"/>
    <sheet name="RS výdaje" sheetId="18" state="hidden" r:id="rId12"/>
  </sheets>
  <definedNames>
    <definedName name="_xlnm._FilterDatabase" localSheetId="2" hidden="1">'Rozpočtový výhled'!$A$2:$K$26</definedName>
  </definedNames>
  <calcPr calcId="162913"/>
  <pivotCaches>
    <pivotCache cacheId="47" r:id="rId13"/>
    <pivotCache cacheId="51" r:id="rId14"/>
    <pivotCache cacheId="55" r:id="rId15"/>
    <pivotCache cacheId="59" r:id="rId16"/>
    <pivotCache cacheId="67" r:id="rId17"/>
    <pivotCache cacheId="90" r:id="rId18"/>
    <pivotCache cacheId="93" r:id="rId1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8" l="1"/>
  <c r="K16" i="8" l="1"/>
  <c r="Q34" i="1" l="1"/>
  <c r="P34" i="1"/>
  <c r="N17" i="1"/>
  <c r="N16" i="1"/>
  <c r="N26" i="1"/>
  <c r="P30" i="1"/>
  <c r="K34" i="8"/>
  <c r="K31" i="8"/>
  <c r="K40" i="8"/>
  <c r="K39" i="8"/>
  <c r="K38" i="8"/>
  <c r="Q65" i="1"/>
  <c r="Q145" i="1" l="1"/>
  <c r="P145" i="1"/>
  <c r="P146" i="1"/>
  <c r="K30" i="8"/>
  <c r="P94" i="1"/>
  <c r="P98" i="1"/>
  <c r="Q92" i="1"/>
  <c r="P92" i="1"/>
  <c r="K32" i="8"/>
  <c r="P42" i="1"/>
  <c r="P80" i="1"/>
  <c r="Q53" i="1"/>
  <c r="P53" i="1"/>
  <c r="P50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9" i="1"/>
  <c r="P20" i="1"/>
  <c r="P21" i="1"/>
  <c r="P22" i="1"/>
  <c r="P23" i="1"/>
  <c r="P24" i="1"/>
  <c r="P25" i="1"/>
  <c r="P26" i="1"/>
  <c r="P27" i="1"/>
  <c r="P28" i="1"/>
  <c r="P29" i="1"/>
  <c r="P31" i="1"/>
  <c r="P32" i="1"/>
  <c r="P33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4" i="1"/>
  <c r="P55" i="1"/>
  <c r="P56" i="1"/>
  <c r="P57" i="1"/>
  <c r="P58" i="1"/>
  <c r="P59" i="1"/>
  <c r="P60" i="1"/>
  <c r="P61" i="1"/>
  <c r="P62" i="1"/>
  <c r="P63" i="1"/>
  <c r="P64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1" i="1"/>
  <c r="P82" i="1"/>
  <c r="P83" i="1"/>
  <c r="P84" i="1"/>
  <c r="P85" i="1"/>
  <c r="P86" i="1"/>
  <c r="P87" i="1"/>
  <c r="P88" i="1"/>
  <c r="P89" i="1"/>
  <c r="P90" i="1"/>
  <c r="P91" i="1"/>
  <c r="P93" i="1"/>
  <c r="P95" i="1"/>
  <c r="P96" i="1"/>
  <c r="P97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K5" i="8"/>
  <c r="K6" i="8"/>
  <c r="K7" i="8"/>
  <c r="K8" i="8"/>
  <c r="K9" i="8"/>
  <c r="K10" i="8"/>
  <c r="K11" i="8"/>
  <c r="K12" i="8"/>
  <c r="K13" i="8"/>
  <c r="K14" i="8"/>
  <c r="K15" i="8"/>
  <c r="K17" i="8"/>
  <c r="K18" i="8"/>
  <c r="K19" i="8"/>
  <c r="K20" i="8"/>
  <c r="K21" i="8"/>
  <c r="K22" i="8"/>
  <c r="K23" i="8"/>
  <c r="K24" i="8"/>
  <c r="K25" i="8"/>
  <c r="K26" i="8"/>
  <c r="K27" i="8"/>
  <c r="K28" i="8"/>
  <c r="K33" i="8"/>
  <c r="K35" i="8"/>
  <c r="K36" i="8"/>
  <c r="K37" i="8"/>
  <c r="K41" i="8"/>
  <c r="K42" i="8"/>
  <c r="Q144" i="1" l="1"/>
  <c r="Q54" i="1" l="1"/>
  <c r="Q11" i="1" l="1"/>
  <c r="B9" i="16" l="1"/>
  <c r="B14" i="16" s="1"/>
  <c r="L18" i="16"/>
  <c r="K18" i="16"/>
  <c r="J18" i="16"/>
  <c r="I18" i="16"/>
  <c r="H18" i="16"/>
  <c r="G18" i="16"/>
  <c r="F18" i="16"/>
  <c r="E18" i="16"/>
  <c r="D18" i="16"/>
  <c r="C18" i="16"/>
  <c r="B18" i="16"/>
  <c r="L9" i="16"/>
  <c r="L14" i="16" s="1"/>
  <c r="L20" i="16" s="1"/>
  <c r="K9" i="16"/>
  <c r="K14" i="16" s="1"/>
  <c r="J9" i="16"/>
  <c r="J14" i="16" s="1"/>
  <c r="I9" i="16"/>
  <c r="I14" i="16" s="1"/>
  <c r="H9" i="16"/>
  <c r="H14" i="16" s="1"/>
  <c r="H20" i="16" s="1"/>
  <c r="G9" i="16"/>
  <c r="G14" i="16" s="1"/>
  <c r="G20" i="16" s="1"/>
  <c r="F9" i="16"/>
  <c r="F14" i="16" s="1"/>
  <c r="E9" i="16"/>
  <c r="E14" i="16" s="1"/>
  <c r="E20" i="16" s="1"/>
  <c r="D9" i="16"/>
  <c r="D14" i="16" s="1"/>
  <c r="C9" i="16"/>
  <c r="C14" i="16" s="1"/>
  <c r="C20" i="16" s="1"/>
  <c r="D20" i="16" l="1"/>
  <c r="K20" i="16"/>
  <c r="J20" i="16"/>
  <c r="I20" i="16"/>
  <c r="F20" i="16"/>
  <c r="B20" i="16"/>
  <c r="I3" i="8" l="1"/>
  <c r="J3" i="8"/>
  <c r="H3" i="8"/>
  <c r="C5" i="14"/>
  <c r="D5" i="14"/>
  <c r="B5" i="14"/>
  <c r="E13" i="11"/>
  <c r="F13" i="11"/>
  <c r="D13" i="11"/>
  <c r="E2" i="11"/>
  <c r="F2" i="11"/>
  <c r="D2" i="11"/>
  <c r="D50" i="11" l="1"/>
  <c r="D40" i="11" s="1"/>
  <c r="B49" i="14" s="1"/>
  <c r="E50" i="11"/>
  <c r="E40" i="11" s="1"/>
  <c r="C49" i="14" s="1"/>
  <c r="F50" i="11"/>
  <c r="F40" i="11" s="1"/>
  <c r="D49" i="14" s="1"/>
  <c r="E35" i="11"/>
  <c r="F35" i="11"/>
  <c r="E36" i="11"/>
  <c r="F36" i="11"/>
  <c r="E37" i="11"/>
  <c r="F37" i="11"/>
  <c r="E38" i="11"/>
  <c r="F38" i="11"/>
  <c r="D36" i="11"/>
  <c r="D37" i="11"/>
  <c r="D38" i="11"/>
  <c r="D35" i="11"/>
  <c r="D27" i="11" s="1"/>
  <c r="F27" i="11" l="1"/>
  <c r="E27" i="11"/>
  <c r="M1" i="1"/>
  <c r="N1" i="1"/>
  <c r="L1" i="1"/>
  <c r="Q146" i="1" l="1"/>
  <c r="Q143" i="1"/>
  <c r="Q142" i="1"/>
  <c r="Q141" i="1"/>
  <c r="Q136" i="1"/>
  <c r="Q130" i="1"/>
  <c r="Q104" i="1"/>
  <c r="Q103" i="1"/>
  <c r="Q102" i="1"/>
  <c r="Q100" i="1"/>
  <c r="Q91" i="1"/>
  <c r="Q90" i="1"/>
  <c r="Q89" i="1"/>
  <c r="Q88" i="1"/>
  <c r="Q87" i="1"/>
  <c r="Q86" i="1"/>
  <c r="Q84" i="1"/>
  <c r="Q81" i="1"/>
  <c r="Q78" i="1"/>
  <c r="Q68" i="1"/>
  <c r="Q67" i="1"/>
  <c r="Q66" i="1"/>
  <c r="Q61" i="1"/>
  <c r="Q57" i="1"/>
  <c r="Q55" i="1"/>
  <c r="Q52" i="1"/>
  <c r="Q47" i="1"/>
  <c r="Q45" i="1"/>
  <c r="Q43" i="1"/>
  <c r="Q38" i="1"/>
  <c r="Q33" i="1"/>
  <c r="Q23" i="1"/>
  <c r="Q13" i="1"/>
  <c r="Q12" i="1"/>
  <c r="Q10" i="1"/>
  <c r="Q4" i="1"/>
</calcChain>
</file>

<file path=xl/sharedStrings.xml><?xml version="1.0" encoding="utf-8"?>
<sst xmlns="http://schemas.openxmlformats.org/spreadsheetml/2006/main" count="2218" uniqueCount="500">
  <si>
    <t>Popis položky</t>
  </si>
  <si>
    <t>Oddíl a paragraf rozpočtu</t>
  </si>
  <si>
    <t>Položka</t>
  </si>
  <si>
    <t>Kapitola</t>
  </si>
  <si>
    <t>ORJ - Správce</t>
  </si>
  <si>
    <t>Druh výdaje</t>
  </si>
  <si>
    <t>Schválený rozpočet 2023</t>
  </si>
  <si>
    <t>Upravený rozpočet 2023</t>
  </si>
  <si>
    <t>Návrh rozpočtu 2024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</si>
  <si>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</si>
  <si>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</si>
  <si>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</si>
  <si>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</si>
  <si>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</si>
  <si>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</si>
  <si>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</si>
  <si>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</si>
  <si>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</si>
  <si>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</si>
  <si>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</si>
  <si>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</si>
  <si>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</si>
  <si>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</si>
  <si>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</si>
  <si>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příspěvek na provoz albrechtická</t>
  </si>
  <si>
    <t>příspěk provoz prales (albrecht)</t>
  </si>
  <si>
    <t>UZ - dotace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</si>
  <si>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</si>
  <si>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</si>
  <si>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</si>
  <si>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</si>
  <si>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</si>
  <si>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</si>
  <si>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provoz haly</t>
  </si>
  <si>
    <t>údržba budov</t>
  </si>
  <si>
    <t>úprava učeben</t>
  </si>
  <si>
    <t>zkapacitnění ZŠ</t>
  </si>
  <si>
    <t>školní hřiště</t>
  </si>
  <si>
    <t>nákup knih</t>
  </si>
  <si>
    <t>ODPA 3314 - Místní knihovna</t>
  </si>
  <si>
    <t>10 - Nykles Josef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</si>
  <si>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</si>
  <si>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</si>
  <si>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</si>
  <si>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</si>
  <si>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</si>
  <si>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</si>
  <si>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</si>
  <si>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</si>
  <si>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</si>
  <si>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</si>
  <si>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60 - Sobotka Bohumil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</si>
  <si>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</si>
  <si>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</si>
  <si>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</si>
  <si>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</si>
  <si>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</si>
  <si>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</si>
  <si>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</si>
  <si>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</si>
  <si>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</si>
  <si>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</si>
  <si>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</si>
  <si>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</si>
  <si>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</si>
  <si>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nízkoprahové centrum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</si>
  <si>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</si>
  <si>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</si>
  <si>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</si>
  <si>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</si>
  <si>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</si>
  <si>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bytové hospodářství</t>
  </si>
  <si>
    <t>ODPA 3612 - Bytové hospodářství</t>
  </si>
  <si>
    <t>odpadové hospodářství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</si>
  <si>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</si>
  <si>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</si>
  <si>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</si>
  <si>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</si>
  <si>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</si>
  <si>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</si>
  <si>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odvoz bioodpadu</t>
  </si>
  <si>
    <t>opravy</t>
  </si>
  <si>
    <t>stroje a zařízení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</si>
  <si>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</si>
  <si>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</si>
  <si>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</si>
  <si>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</si>
  <si>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</si>
  <si>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</si>
  <si>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</si>
  <si>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</si>
  <si>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</si>
  <si>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</si>
  <si>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</si>
  <si>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</si>
  <si>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</si>
  <si>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</si>
  <si>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</si>
  <si>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</si>
  <si>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</si>
  <si>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Krizová opatření (COVID)</t>
  </si>
  <si>
    <t xml:space="preserve">ODPA 5213 - Krizová opatření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</si>
  <si>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</si>
  <si>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</si>
  <si>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</si>
  <si>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</si>
  <si>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</si>
  <si>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</si>
  <si>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</si>
  <si>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</si>
  <si>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</si>
  <si>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</si>
  <si>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</si>
  <si>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Volby prezidenta ČR</t>
  </si>
  <si>
    <t>ODPA 6118 - Volby prezidenta ČR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</si>
  <si>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</si>
  <si>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</si>
  <si>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</si>
  <si>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</si>
  <si>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</si>
  <si>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</si>
  <si>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</si>
  <si>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</si>
  <si>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</si>
  <si>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</si>
  <si>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</si>
  <si>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</si>
  <si>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</si>
  <si>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</si>
  <si>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</si>
  <si>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</si>
  <si>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</si>
  <si>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</si>
  <si>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</si>
  <si>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</si>
  <si>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</si>
  <si>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</si>
  <si>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</si>
  <si>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</si>
  <si>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</si>
  <si>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</si>
  <si>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</si>
  <si>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</si>
  <si>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</si>
  <si>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Humanitární zahraniční pomoc</t>
  </si>
  <si>
    <t>ODPA 6221 - Humanitární zahraniční pomoc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</si>
  <si>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</si>
  <si>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</si>
  <si>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</si>
  <si>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</si>
  <si>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</si>
  <si>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</si>
  <si>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</si>
  <si>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</si>
  <si>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</si>
  <si>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Schválený rozpočet  2023</t>
  </si>
  <si>
    <t>Upravený rozpočet  2023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</si>
  <si>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</si>
  <si>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</si>
  <si>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</si>
  <si>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</si>
  <si>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</si>
  <si>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</si>
  <si>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</si>
  <si>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</si>
  <si>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</si>
  <si>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</si>
  <si>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</si>
  <si>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</si>
  <si>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</si>
  <si>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</si>
  <si>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</si>
  <si>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</si>
  <si>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</si>
  <si>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</si>
  <si>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</si>
  <si>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</si>
  <si>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</si>
  <si>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</si>
  <si>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</si>
  <si>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</si>
  <si>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</si>
  <si>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</si>
  <si>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</si>
  <si>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</si>
  <si>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</si>
  <si>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</si>
  <si>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</si>
  <si>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</si>
  <si>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</si>
  <si>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</si>
  <si>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</si>
  <si>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</si>
  <si>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</si>
  <si>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</si>
  <si>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Návrh rozpočtu na rok 2024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</si>
  <si>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</si>
  <si>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</si>
  <si>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</si>
  <si>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</si>
  <si>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</si>
  <si>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</si>
  <si>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</si>
  <si>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</si>
  <si>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</si>
  <si>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</si>
  <si>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>Výnosy TH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</si>
  <si>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</si>
  <si>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</si>
  <si>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</si>
  <si>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</si>
  <si>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</si>
  <si>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</si>
  <si>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</si>
  <si>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</si>
  <si>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Náklady TH</t>
  </si>
  <si>
    <t>Spotřeba energií</t>
  </si>
  <si>
    <t>Splátky Nouzov</t>
  </si>
  <si>
    <t>Byty</t>
  </si>
  <si>
    <t>nájemné</t>
  </si>
  <si>
    <t>vyúčtovatelné služby</t>
  </si>
  <si>
    <t>Nebytové prostory</t>
  </si>
  <si>
    <t>Tepelné hospodářství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</si>
  <si>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</si>
  <si>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</si>
  <si>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</si>
  <si>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</si>
  <si>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</si>
  <si>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</si>
  <si>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</si>
  <si>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</si>
  <si>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</si>
  <si>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</si>
  <si>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</si>
  <si>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</si>
  <si>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</si>
  <si>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</si>
  <si>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</si>
  <si>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</si>
  <si>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</si>
  <si>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</si>
  <si>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</si>
  <si>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</si>
  <si>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</si>
  <si>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</si>
  <si>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</si>
  <si>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</si>
  <si>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</si>
  <si>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Plán výnosů a nákladů zdaňované činnosti na rok 2024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</si>
  <si>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</si>
  <si>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</si>
  <si>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</si>
  <si>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</si>
  <si>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</si>
  <si>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</si>
  <si>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</si>
  <si>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</si>
  <si>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Oprava el. rozvodů Jilemnická 670-672</t>
  </si>
  <si>
    <t>Oprava el. rozvodů Katusická 694-696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</si>
  <si>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</si>
  <si>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</si>
  <si>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</si>
  <si>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</si>
  <si>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</si>
  <si>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</si>
  <si>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</si>
  <si>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2025</t>
  </si>
  <si>
    <t>RV 2026</t>
  </si>
  <si>
    <t>RV 2027</t>
  </si>
  <si>
    <t>RV 2028</t>
  </si>
  <si>
    <t>v  tis. Kč (bez deset. míst)</t>
  </si>
  <si>
    <t>Skut. 2019/*</t>
  </si>
  <si>
    <t>Skut. 2020/*</t>
  </si>
  <si>
    <t>Skut. 2021/*</t>
  </si>
  <si>
    <t>Skut. 2022/*</t>
  </si>
  <si>
    <t>Oček. skut. 2023</t>
  </si>
  <si>
    <t>Oček. skut. 2024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</si>
  <si>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</si>
  <si>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</si>
  <si>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</si>
  <si>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</si>
  <si>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</si>
  <si>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</si>
  <si>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</si>
  <si>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</si>
  <si>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</si>
  <si>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</si>
  <si>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</si>
  <si>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</si>
  <si>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</si>
  <si>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</si>
  <si>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</si>
  <si>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</si>
  <si>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</si>
  <si>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</si>
  <si>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Střednědobý výhled rozpočtu (§2 odst. 1 a § 3 zákona č. 250/2000 Sb.) MČ Praha 19 do r. 2029</t>
  </si>
  <si>
    <t>opravy komunikací</t>
  </si>
  <si>
    <t>3314</t>
  </si>
  <si>
    <t>Akce</t>
  </si>
  <si>
    <t>UZ</t>
  </si>
  <si>
    <t xml:space="preserve">spoluúčasti na inv. akce - úřad </t>
  </si>
  <si>
    <t>spoluúčasti na inv. akce -knihovna</t>
  </si>
  <si>
    <t>spoluúčasti na inv. akce - ostatní</t>
  </si>
  <si>
    <t>AKCE - Revitalizace hřbitova</t>
  </si>
  <si>
    <t>AKCE - Rekonstrukce zdravotního střediska</t>
  </si>
  <si>
    <t>AKCE  - Školní hřiště</t>
  </si>
  <si>
    <t>Běžné výdaje</t>
  </si>
  <si>
    <t>Běžné příjmy</t>
  </si>
  <si>
    <t>AKCE  - Multifunkční knihovna</t>
  </si>
  <si>
    <t>zdravotní středisko</t>
  </si>
  <si>
    <t>Běžné výdaje ZF</t>
  </si>
  <si>
    <t>komunikace Žacléřská</t>
  </si>
  <si>
    <t>AKCE - komunikace Žacléřská</t>
  </si>
  <si>
    <t>Zeleň park Aerovka</t>
  </si>
  <si>
    <t>AKCE - Park Aerovka</t>
  </si>
  <si>
    <t>Volby do EP</t>
  </si>
  <si>
    <t>ODPA 6117 - Volby do EP</t>
  </si>
  <si>
    <t>Oprava stoupaček Toužimská 655-657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</si>
  <si>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</si>
  <si>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</si>
  <si>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</si>
  <si>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</si>
  <si>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</si>
  <si>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</si>
  <si>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</si>
  <si>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</si>
  <si>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</si>
  <si>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</si>
  <si>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</si>
  <si>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</si>
  <si>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</si>
  <si>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tělocvična</t>
  </si>
  <si>
    <t>Běžné výdaje Příspěvek Kbelská sportovní</t>
  </si>
  <si>
    <t>AKCE - spoluúčasti</t>
  </si>
  <si>
    <t>Schválený rozpočet Městské části Praha 19 na rok 2024</t>
  </si>
  <si>
    <t>Schválený rozpočet městské části Praha 19 na rok 2024 - Podrobný rozpis příjmů</t>
  </si>
  <si>
    <t>Schválený rozpočet městské části Praha 19 na rok 2024 - Podrobný rozpis výdajů</t>
  </si>
  <si>
    <t>Schválený rozpočet městské části Praha 19 na rok 2024 - Investiční a neinvestiční Výdaje</t>
  </si>
  <si>
    <t>Schválený rozpočet 2024</t>
  </si>
  <si>
    <t>Upravený rozpočet 2024</t>
  </si>
  <si>
    <t>Plnění 2024</t>
  </si>
  <si>
    <t>Čerpání  2024</t>
  </si>
  <si>
    <t xml:space="preserve">Úprava parkování vsakovací plochy </t>
  </si>
  <si>
    <t>Vybavení MŠ Albatros</t>
  </si>
  <si>
    <t xml:space="preserve"> Schválený rozpočet 2024</t>
  </si>
  <si>
    <t xml:space="preserve"> Upravený rozpočet 2024</t>
  </si>
  <si>
    <t>Pořadové číslo</t>
  </si>
  <si>
    <t>Závazný ukazatel (paragraf) rozpočtu</t>
  </si>
  <si>
    <t>Příjem rozpočtu (Kč)</t>
  </si>
  <si>
    <t>Výdaj rozpočtu (Kč)</t>
  </si>
  <si>
    <t>Popis</t>
  </si>
  <si>
    <t>číslo usnesení</t>
  </si>
  <si>
    <t>4339 - Podpora pěstounské péče</t>
  </si>
  <si>
    <t>Účelová neinvestiční dotace na výkon pěstounské péče</t>
  </si>
  <si>
    <t>usn. rady m.č. 626/24/OE z 18.4.2024</t>
  </si>
  <si>
    <t>3113 - Základní škola</t>
  </si>
  <si>
    <t xml:space="preserve">Účelová neinvestiční dotace na zkvalitnění výuky TV v ZŠ </t>
  </si>
  <si>
    <t>usn. rady m.č. 627/24/OE z 18.4.2024</t>
  </si>
  <si>
    <t>3613 - Nebytové hospodářství</t>
  </si>
  <si>
    <t xml:space="preserve">Investiční dotace na rozšíření kapacity zdravot. střediska MČ Praha 19 </t>
  </si>
  <si>
    <t>usn. rady m.č. 628/24/OE z 18.4.2024</t>
  </si>
  <si>
    <t xml:space="preserve">Investiční dotace na Zkapacitnění ZŠ Kbely - přestavba pavilonu  </t>
  </si>
  <si>
    <t>usn. rady m.č. 629/24/OE z 18.4.2024</t>
  </si>
  <si>
    <t>3419 - Podpora sportovních oddílů</t>
  </si>
  <si>
    <t>Dotace z výtěžku VHP na sportovní, kulturní, vzdělávací nebo sociální účel z roku 2023</t>
  </si>
  <si>
    <t>usn. rady m.č. 630/24/OE z 18.4.2024</t>
  </si>
  <si>
    <t>3421 - Volný čas dětí a mládeže</t>
  </si>
  <si>
    <t>2219 - Cyklostezky</t>
  </si>
  <si>
    <t>Investiční dotace na přípravu bezmotorových komunikací z roku 2020</t>
  </si>
  <si>
    <t>usn. rady m.č. 631/24/OE z 18.4.2024</t>
  </si>
  <si>
    <t xml:space="preserve">Investiční dotace na zkapacitnění ZŠ  z roku 2021 </t>
  </si>
  <si>
    <t>Investiční dotace na výkup pozemků - A279 Drážní stezka z roku 2021</t>
  </si>
  <si>
    <t>3111 - Mateřská škola</t>
  </si>
  <si>
    <t>Investiční dotace na vybavení MŠ Albatros z roku 2022</t>
  </si>
  <si>
    <t>Investiční dotace na optimalizaci vytápění a FVE pro LD Kbely z roku 2022</t>
  </si>
  <si>
    <t>Investiční dotace na přípravu bezmotorových komunikací z roku 2022</t>
  </si>
  <si>
    <t>Investiční dotace na cyklostezku A28 z roku 2022</t>
  </si>
  <si>
    <t>Investiční dotace na cyklostezku A44, A431 z roku 2022</t>
  </si>
  <si>
    <t>3745 - Údržba a vzhled obce</t>
  </si>
  <si>
    <t>Neinvestiční dotace na výsadbu zeleně park Aerovka roku 2022</t>
  </si>
  <si>
    <t>Investiční dotace na rekonstrukci zdravotního střediska z roku 2023</t>
  </si>
  <si>
    <t>3632 - Hřbitov</t>
  </si>
  <si>
    <t>Investiční dotace rekonstrukci a rozšíření Kbelského hřbitova z roku 2023</t>
  </si>
  <si>
    <t>2212 - Doprava</t>
  </si>
  <si>
    <t>Investiční dotace na úprava parkovací plochy na vsakovací povrch Toužimská z roku 2023</t>
  </si>
  <si>
    <t xml:space="preserve">Investiční dotace na Revitalizaci Nám. Fr. Strašila </t>
  </si>
  <si>
    <t>usn. rady m.č. 644/24/OE z 25.4.2024</t>
  </si>
  <si>
    <t>6221- Humanitární zahraniční pomoc</t>
  </si>
  <si>
    <t xml:space="preserve">Neinvestiční dotace z programu EU FAST CARE  na mimořádnou pomoc občanům Ukrajiny </t>
  </si>
  <si>
    <t>usn. rady m.č. 645/24/OE z 25.4.2024</t>
  </si>
  <si>
    <t xml:space="preserve">Vratka předfinancování dotace z roku 2022 zpět do rozpočtu HMP 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</si>
  <si>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</si>
  <si>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</si>
  <si>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</si>
  <si>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</si>
  <si>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</si>
  <si>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</si>
  <si>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</si>
  <si>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</si>
  <si>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</si>
  <si>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</si>
  <si>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</si>
  <si>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</si>
  <si>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 xml:space="preserve">Účelová neinvestiční dotace HMP na  posílení mzdových prostředků v základním školství </t>
  </si>
  <si>
    <t>3111 - Mateřská škola Letců</t>
  </si>
  <si>
    <t xml:space="preserve">3111 - Mateřská škola Albrechtická </t>
  </si>
  <si>
    <t>usn. rady m.č. 695/24/OE z 5.6.2024</t>
  </si>
  <si>
    <t>Účelová neinvestiční dotace na přípravu voleb do Evropského parlamentu</t>
  </si>
  <si>
    <t>6117- Volby do EP</t>
  </si>
  <si>
    <t>usn. rady m.č. 713/24/OE z 27.6.2024</t>
  </si>
  <si>
    <t xml:space="preserve">Vratka účelové neinvestiční dotace na výkon pěstounské péče </t>
  </si>
  <si>
    <t>6171 - Výkon státní správy</t>
  </si>
  <si>
    <t xml:space="preserve">Účelová neinvestiční dotace na zajištění zkoušek zvláštní odborné způs. úředníků </t>
  </si>
  <si>
    <t>usn. rady m.č. 714/24/OE z 27.6.2024</t>
  </si>
  <si>
    <t>usn. rady m.č. 715/24/OE z 27.6.2024</t>
  </si>
  <si>
    <t>6330 - převody ÚSC</t>
  </si>
  <si>
    <t>Vratka nespotřebované dotace ZŠ Kbely na podporu žáků s OMJ a  multikulturní vzděl.</t>
  </si>
  <si>
    <t>usn. rady m.č. 716/24/OE z 27.6.2024</t>
  </si>
  <si>
    <t>OSPOD</t>
  </si>
  <si>
    <t>Revitalizace nám. Fr. Strašila</t>
  </si>
  <si>
    <t>3541</t>
  </si>
  <si>
    <t>kroužky NCA</t>
  </si>
  <si>
    <t xml:space="preserve">  Schválený rozpočet 2024</t>
  </si>
  <si>
    <t>Zbývá plnit</t>
  </si>
  <si>
    <t>Zbývá k dočerpání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</si>
  <si>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</si>
  <si>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</si>
  <si>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</si>
  <si>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</si>
  <si>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</si>
  <si>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</si>
  <si>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</si>
  <si>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</si>
  <si>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</si>
  <si>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</si>
  <si>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Neúčelová dotace - 100% podíl na dani z příjmů za rok 2023 - Náhrada převodu ze zdaňované činnosti</t>
  </si>
  <si>
    <t xml:space="preserve">Dotace z výtěžku VHP na sportovní, kulturní, vzdělávací nebo sociální účel </t>
  </si>
  <si>
    <t>3399 - Ostatní kultura</t>
  </si>
  <si>
    <t>3392 - Kultura</t>
  </si>
  <si>
    <t>4351 - Sociální služby</t>
  </si>
  <si>
    <t>usn. rady m.č. 730/24/OE z 15.7.2024</t>
  </si>
  <si>
    <t>5512 - SDH Kbely</t>
  </si>
  <si>
    <t>Účelová neinvestiční dotace na provoz JSDH Kbely</t>
  </si>
  <si>
    <t>usn. rady m.č. 731/24/OE z 15.7.2024</t>
  </si>
  <si>
    <t>Finanční vypořádání dotací za rok 2023</t>
  </si>
  <si>
    <t>usn. rady m.č. 732/24/OE z 15.7.2024</t>
  </si>
  <si>
    <t>3541- Protidrogová prevence</t>
  </si>
  <si>
    <t>dětská představení v centru aktivit Hangár 19</t>
  </si>
  <si>
    <t>usn. rady m.č. 733/24/OE z 15.7.2024</t>
  </si>
  <si>
    <t>Upravený rozpočet Městské části Praha 19 na rok 2024</t>
  </si>
  <si>
    <t>usn. zast. m.č.  Z10-3-24 z 25.9.2024</t>
  </si>
  <si>
    <t>3613- Nebytové hospodářství</t>
  </si>
  <si>
    <t xml:space="preserve">Plot mezi zahrádkami v ulici Žacléřská ze zdaňované činnosti </t>
  </si>
  <si>
    <t>usn. rady m.č. 775/24/OE z 11.9.2024</t>
  </si>
  <si>
    <t>usn. rady m.č. 776/24/OE z 11.9.2024</t>
  </si>
  <si>
    <t>4311 - Sociální poradenství</t>
  </si>
  <si>
    <t>Účelová dotace na výkon sociálně právní ochrany dětí</t>
  </si>
  <si>
    <t>Účelová dotace na výkon sociální práce</t>
  </si>
  <si>
    <t>usn. rady m.č. 777/24/OE z 11.9.2024</t>
  </si>
  <si>
    <t>6118 - Volby prezidenta ČR</t>
  </si>
  <si>
    <t xml:space="preserve">Účelová dotace na dokrytí výdajů z roku 2023 na volby prezidenta ČR </t>
  </si>
  <si>
    <t>usn. rady m.č. 778/24/OE z 11.9.2024</t>
  </si>
  <si>
    <t>3314 - Knihovna</t>
  </si>
  <si>
    <t>Účelová dotace pro místní lidové knihovny</t>
  </si>
  <si>
    <t>usn. rady m.č. 799/24/OE z 25.9.2024</t>
  </si>
  <si>
    <t>Účelová investiční dotace na zkapacitnění ZŠ Kbely</t>
  </si>
  <si>
    <t>usn. rady m.č. 800/24/OE z 25.9.2024</t>
  </si>
  <si>
    <t>prostředků pro mateřské a základní školy</t>
  </si>
  <si>
    <t>usn. rady m.č. 801/24/OE z 25.9.2024</t>
  </si>
  <si>
    <t>Dar pro knihovnu na rozšíření knižního fondu</t>
  </si>
  <si>
    <t>usn. rady m.č. 802/24/OE z 25.9.2024</t>
  </si>
  <si>
    <t>3392 - Lidový dům</t>
  </si>
  <si>
    <t>6330 - Finanční převody</t>
  </si>
  <si>
    <t>Dar MČ Praha Vinoř</t>
  </si>
  <si>
    <t>usn. rady m.č. 803/24/OE z 25.9.2024</t>
  </si>
  <si>
    <t>plotzahrádky</t>
  </si>
  <si>
    <t>dotace na knihovnu</t>
  </si>
  <si>
    <t>dotace na zkapacitnění ZŠ</t>
  </si>
  <si>
    <t>Pojistné plnění na úhradu škody na budově MŠ Albrechtická</t>
  </si>
  <si>
    <t>usn. rady m.č. 818/24/OE z 9.10.2024</t>
  </si>
  <si>
    <t xml:space="preserve">Účelová neinvestiční dotace na posílení mzdových </t>
  </si>
  <si>
    <t>na dokončení osvětlení školního hřiště</t>
  </si>
  <si>
    <t>usn. rady m.č. 827/24/OE z 16.10.2024</t>
  </si>
  <si>
    <t>usn. rady m.č. 834/24/OE z 23.10.2024</t>
  </si>
  <si>
    <t>Přesun výdajů rozpočtu z rezervy na investiční akce</t>
  </si>
  <si>
    <t xml:space="preserve">Nákup PC pro úřadu z důvodu ukončení podpory Windows 10  </t>
  </si>
  <si>
    <t>usn. rady m.č. 835/24/OE z 23.10.2024</t>
  </si>
  <si>
    <t>Pojistné plnění</t>
  </si>
  <si>
    <t>3111</t>
  </si>
  <si>
    <t>2324</t>
  </si>
  <si>
    <t>Rozpočtová opatření Městské části Praha 19 k říjnu 2024</t>
  </si>
  <si>
    <t>Kroužky Hangár 19 - kroužkovné</t>
  </si>
  <si>
    <t>usn. rady m.č. 851/24/OE z 6.11.2024</t>
  </si>
  <si>
    <t>Dotace na realizaci opatření pro pražké domácnosti ohrožené inflací</t>
  </si>
  <si>
    <t>usn. rady m.č. 852/24/OE z 6.11.2024</t>
  </si>
  <si>
    <t>Přesun výdajů rozpočtu na příspěvek na provoz Kbelské sportovní p.o.</t>
  </si>
  <si>
    <t>usn. rady m.č. 782/24/OE z 20.11.2024</t>
  </si>
  <si>
    <t>dotace na opatření inflace</t>
  </si>
  <si>
    <t>dotace opatření inflace</t>
  </si>
  <si>
    <t>k 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</si>
</sst>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 CE"/>
    </font>
    <font>
      <sz val="10"/>
      <name val="Arial CE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229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1" fontId="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7" borderId="0" xfId="0" applyNumberFormat="1" applyFont="1" applyFill="1" applyAlignment="1">
      <alignment wrapText="1"/>
    </xf>
    <xf numFmtId="3" fontId="10" fillId="0" borderId="0" xfId="0" applyNumberFormat="1" applyFont="1" applyAlignment="1">
      <alignment wrapText="1"/>
    </xf>
    <xf numFmtId="3" fontId="0" fillId="8" borderId="0" xfId="0" applyNumberFormat="1" applyFill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0" xfId="1" applyFont="1" applyBorder="1" applyAlignment="1">
      <alignment horizontal="center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3" fontId="10" fillId="10" borderId="0" xfId="0" applyNumberFormat="1" applyFont="1" applyFill="1" applyAlignment="1">
      <alignment wrapText="1"/>
    </xf>
    <xf numFmtId="0" fontId="0" fillId="10" borderId="0" xfId="0" applyFill="1" applyAlignment="1">
      <alignment horizontal="left"/>
    </xf>
    <xf numFmtId="3" fontId="0" fillId="10" borderId="0" xfId="0" applyNumberFormat="1" applyFill="1" applyAlignment="1">
      <alignment wrapText="1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0" fontId="29" fillId="0" borderId="0" xfId="2" applyFont="1"/>
    <xf numFmtId="0" fontId="28" fillId="0" borderId="0" xfId="2"/>
    <xf numFmtId="49" fontId="28" fillId="0" borderId="0" xfId="2" applyNumberFormat="1" applyAlignment="1">
      <alignment wrapText="1"/>
    </xf>
    <xf numFmtId="0" fontId="28" fillId="0" borderId="0" xfId="2" applyAlignment="1">
      <alignment vertical="center"/>
    </xf>
    <xf numFmtId="49" fontId="28" fillId="0" borderId="0" xfId="2" applyNumberFormat="1" applyAlignment="1">
      <alignment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3" fontId="29" fillId="0" borderId="0" xfId="2" applyNumberFormat="1" applyFont="1" applyAlignment="1">
      <alignment vertical="center"/>
    </xf>
    <xf numFmtId="49" fontId="29" fillId="0" borderId="0" xfId="2" applyNumberFormat="1" applyFont="1" applyAlignment="1">
      <alignment vertical="center" wrapText="1"/>
    </xf>
    <xf numFmtId="0" fontId="28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3" fontId="28" fillId="0" borderId="0" xfId="2" applyNumberFormat="1" applyFont="1" applyAlignment="1">
      <alignment vertical="center"/>
    </xf>
    <xf numFmtId="0" fontId="12" fillId="0" borderId="0" xfId="2" applyFont="1" applyAlignment="1">
      <alignment horizontal="center" vertical="center"/>
    </xf>
    <xf numFmtId="3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vertical="center" wrapText="1"/>
    </xf>
    <xf numFmtId="0" fontId="29" fillId="0" borderId="0" xfId="2" applyFont="1" applyAlignment="1">
      <alignment horizontal="center"/>
    </xf>
    <xf numFmtId="3" fontId="29" fillId="0" borderId="0" xfId="2" applyNumberFormat="1" applyFont="1"/>
    <xf numFmtId="49" fontId="29" fillId="0" borderId="0" xfId="2" applyNumberFormat="1" applyFont="1" applyAlignment="1">
      <alignment wrapText="1"/>
    </xf>
    <xf numFmtId="0" fontId="28" fillId="0" borderId="0" xfId="2" applyFont="1" applyAlignment="1">
      <alignment horizontal="center"/>
    </xf>
    <xf numFmtId="0" fontId="28" fillId="0" borderId="0" xfId="2" applyFont="1"/>
    <xf numFmtId="3" fontId="28" fillId="0" borderId="0" xfId="2" applyNumberFormat="1" applyFont="1"/>
    <xf numFmtId="49" fontId="28" fillId="0" borderId="0" xfId="2" applyNumberFormat="1" applyFont="1" applyAlignment="1">
      <alignment wrapText="1"/>
    </xf>
    <xf numFmtId="0" fontId="28" fillId="0" borderId="0" xfId="2" applyAlignment="1">
      <alignment horizontal="center"/>
    </xf>
    <xf numFmtId="3" fontId="28" fillId="0" borderId="0" xfId="2" applyNumberFormat="1"/>
    <xf numFmtId="0" fontId="29" fillId="0" borderId="0" xfId="2" applyFont="1" applyAlignment="1">
      <alignment vertical="center" wrapText="1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0" fontId="0" fillId="0" borderId="0" xfId="0" applyNumberFormat="1"/>
    <xf numFmtId="10" fontId="10" fillId="0" borderId="0" xfId="0" applyNumberFormat="1" applyFont="1"/>
    <xf numFmtId="3" fontId="30" fillId="0" borderId="0" xfId="0" applyNumberFormat="1" applyFont="1" applyFill="1"/>
    <xf numFmtId="3" fontId="30" fillId="0" borderId="0" xfId="0" applyNumberFormat="1" applyFont="1"/>
    <xf numFmtId="3" fontId="31" fillId="2" borderId="0" xfId="0" applyNumberFormat="1" applyFont="1" applyFill="1" applyAlignment="1">
      <alignment wrapText="1"/>
    </xf>
    <xf numFmtId="3" fontId="32" fillId="0" borderId="0" xfId="0" applyNumberFormat="1" applyFont="1" applyAlignment="1">
      <alignment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3" fontId="28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8" fillId="0" borderId="0" xfId="2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</cellXfs>
  <cellStyles count="3">
    <cellStyle name="Normální" xfId="0" builtinId="0"/>
    <cellStyle name="Normální 2" xfId="1"/>
    <cellStyle name="Normální 3" xfId="2"/>
  </cellStyles>
  <dxfs count="237"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ont>
        <b/>
      </font>
    </dxf>
    <dxf>
      <font>
        <b val="0"/>
      </font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28.476436458332" createdVersion="6" refreshedVersion="6" minRefreshableVersion="3" recordCount="11">
  <cacheSource type="worksheet">
    <worksheetSource ref="A14:F25" sheet="Zdaňovaná činnost data"/>
  </cacheSource>
  <cacheFields count="6">
    <cacheField name="Položka" numFmtId="0">
      <sharedItems containsBlank="1" count="16">
        <s v="Běžná údržba byt. Domů "/>
        <s v="Běžná údržba nebyt. prost."/>
        <s v="Investice a rozsáhlé opravy byty"/>
        <s v="Oprava el. rozvodů "/>
        <s v="Oprava stoupaček"/>
        <s v="Nebytové prostory - inv. a opravy "/>
        <s v="Mzdové prostředky"/>
        <s v="Ostatní správní náklady "/>
        <s v="Ostatní náklady"/>
        <s v="Spotřeba energií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/>
        <m u="1"/>
      </sharedItems>
    </cacheField>
    <cacheField name="Náklady" numFmtId="0">
      <sharedItems/>
    </cacheField>
    <cacheField name="Schválený rozpočet 2023" numFmtId="3">
      <sharedItems containsSemiMixedTypes="0" containsString="0" containsNumber="1" containsInteger="1" minValue="0" maxValue="13110000"/>
    </cacheField>
    <cacheField name="Upravený rozpočet 2023" numFmtId="3">
      <sharedItems containsSemiMixedTypes="0" containsString="0" containsNumber="1" containsInteger="1" minValue="0" maxValue="13110000"/>
    </cacheField>
    <cacheField name="Návrh rozpočtu 2024" numFmtId="3">
      <sharedItems containsSemiMixedTypes="0" containsString="0" containsNumber="1" containsInteger="1" minValue="0" maxValue="12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28.476437037039" createdVersion="6" refreshedVersion="6" minRefreshableVersion="3" recordCount="10">
  <cacheSource type="worksheet">
    <worksheetSource ref="A28:F38" sheet="Zdaňovaná činnost data"/>
  </cacheSource>
  <cacheFields count="6">
    <cacheField name="Položka" numFmtId="0">
      <sharedItems containsBlank="1" count="11">
        <s v="Nájemné"/>
        <s v="Vyúčtovatelné služby"/>
        <s v="Tepelné hospodářství"/>
        <s v="Splátky Nouzov"/>
        <s v="Věcná břemena"/>
        <s v="Ostatní výnosy"/>
        <s v="Prodej nemovitostí"/>
        <s v="Úroky "/>
        <s v="Ostatní - pozemky, prodej, věcná břemena" u="1"/>
        <m u="1"/>
        <s v=" prodej nemovitostí" u="1"/>
      </sharedItems>
    </cacheField>
    <cacheField name="Souhrn položek" numFmtId="0">
      <sharedItems containsBlank="1" count="5">
        <s v="Byty"/>
        <s v="Nebytové prostory"/>
        <s v="Tepelné hospodářství"/>
        <s v="Ostatní - pozemky, prodej, věcná břemena"/>
        <m u="1"/>
      </sharedItems>
    </cacheField>
    <cacheField name="Příjmy" numFmtId="0">
      <sharedItems/>
    </cacheField>
    <cacheField name="Schválený rozpočet 2023" numFmtId="3">
      <sharedItems containsSemiMixedTypes="0" containsString="0" containsNumber="1" containsInteger="1" minValue="0" maxValue="29500000"/>
    </cacheField>
    <cacheField name="Upravený rozpočet 2023" numFmtId="3">
      <sharedItems containsSemiMixedTypes="0" containsString="0" containsNumber="1" containsInteger="1" minValue="0" maxValue="29500000"/>
    </cacheField>
    <cacheField name="Návrh rozpočtu 2024" numFmtId="3">
      <sharedItems containsSemiMixedTypes="0" containsString="0" containsNumber="1" containsInteger="1" minValue="0" maxValue="33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28.47643761574" createdVersion="6" refreshedVersion="6" minRefreshableVersion="3" recordCount="9">
  <cacheSource type="worksheet">
    <worksheetSource ref="A41:F50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Tepelné hospodářství"/>
        <s v="Ostatní"/>
        <s v="Převod do hlavní činnosti"/>
      </sharedItems>
    </cacheField>
    <cacheField name="Souhrn položek" numFmtId="0">
      <sharedItems count="5">
        <s v="Byty - Opravy a vyúčtovatelné služby"/>
        <s v="Nebytové prostory - opravy a služby"/>
        <s v="Tepelné hospodářství"/>
        <s v="Ostatní"/>
        <s v="Převod do hlavní činnosti"/>
      </sharedItems>
    </cacheField>
    <cacheField name="Výdaje" numFmtId="0">
      <sharedItems/>
    </cacheField>
    <cacheField name="Schválený rozpočet 2023" numFmtId="3">
      <sharedItems containsSemiMixedTypes="0" containsString="0" containsNumber="1" containsInteger="1" minValue="0" maxValue="24610000"/>
    </cacheField>
    <cacheField name="Upravený rozpočet 2023" numFmtId="3">
      <sharedItems containsSemiMixedTypes="0" containsString="0" containsNumber="1" containsInteger="1" minValue="0" maxValue="24610000"/>
    </cacheField>
    <cacheField name="Návrh rozpočtu 2024" numFmtId="3">
      <sharedItems containsSemiMixedTypes="0" containsString="0" containsNumber="1" containsInteger="1" minValue="0" maxValue="21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28.476437962963" createdVersion="6" refreshedVersion="6" minRefreshableVersion="3" recordCount="8">
  <cacheSource type="worksheet">
    <worksheetSource ref="A3:F11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/>
        <s v=" prodej nemovitostí" u="1"/>
      </sharedItems>
    </cacheField>
    <cacheField name="Souhrn položek" numFmtId="0">
      <sharedItems count="3">
        <s v="Nájemné"/>
        <s v="Ostatní výnosy"/>
        <s v="Výnosy TH"/>
      </sharedItems>
    </cacheField>
    <cacheField name="Výnosy" numFmtId="0">
      <sharedItems/>
    </cacheField>
    <cacheField name="Schválený rozpočet 2023" numFmtId="3">
      <sharedItems containsSemiMixedTypes="0" containsString="0" containsNumber="1" containsInteger="1" minValue="0" maxValue="29930000"/>
    </cacheField>
    <cacheField name="Upravený rozpočet 2023" numFmtId="3">
      <sharedItems containsSemiMixedTypes="0" containsString="0" containsNumber="1" containsInteger="1" minValue="0" maxValue="29930000"/>
    </cacheField>
    <cacheField name="Návrh rozpočtu 2024" numFmtId="3">
      <sharedItems containsSemiMixedTypes="0" containsString="0" containsNumber="1" containsInteger="1" minValue="0" maxValue="33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28.476438425925" createdVersion="6" refreshedVersion="6" minRefreshableVersion="3" recordCount="38">
  <cacheSource type="worksheet">
    <worksheetSource name="Tabulka3"/>
  </cacheSource>
  <cacheFields count="12">
    <cacheField name="Položka" numFmtId="0">
      <sharedItems count="36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ostatní"/>
        <s v="Kapitálové příjmy"/>
        <s v="neinvestiční dotace"/>
        <s v="podíl na dani"/>
        <s v="dotace na TV pro ZŠ"/>
        <s v="dotace ZOZ"/>
        <s v="volby do EP"/>
        <s v="dotace na mzdy ve školství"/>
        <s v="dotace opatření inflace"/>
        <s v="dotace provoz SDH"/>
        <s v="dotace na knihovnu"/>
        <s v="dotace granty VHP"/>
        <s v="investiční dotace"/>
        <s v="dotace na zkapacitnění ZŠ"/>
        <s v="Finanční vypořádání"/>
        <s v="Převod HV zdaňované činnosti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Přijaté transfery" u="1"/>
        <s v="Příjmy z vlastní činnosti" u="1"/>
        <s v="Daňové příjm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1">
        <s v="0000"/>
        <n v="6171"/>
        <n v="3314"/>
        <n v="3632"/>
        <n v="3399"/>
        <s v="3541"/>
        <s v="3111"/>
        <s v="3113"/>
        <s v="3314"/>
        <n v="6310"/>
        <n v="6330"/>
      </sharedItems>
    </cacheField>
    <cacheField name="POL" numFmtId="49">
      <sharedItems containsMixedTypes="1" containsNumber="1" containsInteger="1" minValue="1341" maxValue="4216" count="16">
        <n v="1511"/>
        <n v="1361"/>
        <n v="1341"/>
        <n v="1342"/>
        <n v="1343"/>
        <n v="2212"/>
        <n v="2111"/>
        <s v="2324"/>
        <s v="2229"/>
        <n v="2321"/>
        <n v="2141"/>
        <n v="2324"/>
        <n v="3110"/>
        <n v="4137"/>
        <n v="4216"/>
        <n v="4131"/>
      </sharedItems>
    </cacheField>
    <cacheField name="ORJ" numFmtId="49">
      <sharedItems containsMixedTypes="1" containsNumber="1" containsInteger="1" minValue="400" maxValue="1000"/>
    </cacheField>
    <cacheField name="Schválený rozpočet 2024" numFmtId="0">
      <sharedItems containsString="0" containsBlank="1" containsNumber="1" containsInteger="1" minValue="0" maxValue="51876000"/>
    </cacheField>
    <cacheField name="Upravený rozpočet 2024" numFmtId="0">
      <sharedItems containsSemiMixedTypes="0" containsString="0" containsNumber="1" containsInteger="1" minValue="0" maxValue="51876000"/>
    </cacheField>
    <cacheField name="Plnění 2024" numFmtId="3">
      <sharedItems containsString="0" containsBlank="1" containsNumber="1" containsInteger="1" minValue="0" maxValue="25938000"/>
    </cacheField>
    <cacheField name="Zbývá plnit" numFmtId="3">
      <sharedItems containsSemiMixedTypes="0" containsString="0" containsNumber="1" containsInteger="1" minValue="-2500000" maxValue="25938000"/>
    </cacheField>
    <cacheField name="UZ" numFmtId="3">
      <sharedItems containsString="0" containsBlank="1" containsNumber="1" containsInteger="1" minValue="81" maxValue="98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28.476476388889" createdVersion="6" refreshedVersion="6" minRefreshableVersion="3" recordCount="143">
  <cacheSource type="worksheet">
    <worksheetSource name="Tabulka2"/>
  </cacheSource>
  <cacheFields count="16">
    <cacheField name="Oddíl a paragraf rozpočtu" numFmtId="0">
      <sharedItems containsBlank="1" count="35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612 - 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213 - Krizová opatření "/>
        <s v="ODPA 5311 - Prevence kriminality"/>
        <s v="ODPA 5512 - SDH Kbely"/>
        <s v="ODPA 6112 - Volené orgány MČ"/>
        <s v="ODPA 6118 - Volby prezidenta ČR"/>
        <s v="ODPA 6117 - Volby do EP"/>
        <s v="ODPA 6171 - Činnost úřadu MČ"/>
        <s v="ODPA 6221 - Humanitární zahraniční pomoc"/>
        <s v="ODPA 6310 - Bankovní poplatky"/>
        <s v="ODPA 6320 - Pojištění"/>
        <s v="ODPA 6330 - Finanční vypořádání dotací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39">
        <n v="5171"/>
        <n v="5169"/>
        <n v="6121"/>
        <n v="6171"/>
        <n v="5331"/>
        <n v="5336"/>
        <n v="6129"/>
        <n v="5136"/>
        <n v="5137"/>
        <n v="5139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22"/>
        <n v="6125"/>
        <n v="5151"/>
        <n v="5175"/>
        <n v="5163"/>
        <n v="5347"/>
      </sharedItems>
    </cacheField>
    <cacheField name="Popis položky" numFmtId="0">
      <sharedItems count="135">
        <s v="Opravy a udržování komunikací"/>
        <s v="Opravy techniky a doprav značení"/>
        <s v="Vánoční osvětlení"/>
        <s v="Úprava parkování vsakovací plochy "/>
        <s v="komunikace Žacléřská"/>
        <s v="opravy komunikací"/>
        <s v="Značení - cyklostezka"/>
        <s v="Deratizace "/>
        <s v="příspěvek na provoz letců"/>
        <s v="příspěvek na provoz albrechtická"/>
        <s v="příspěk provoz prales (albrecht)"/>
        <s v="dotace letců na mzdy"/>
        <s v="dotace albrechtická na mzdy"/>
        <s v="dotace na opatření inflace"/>
        <s v="Vybavení MŠ Albatros"/>
        <s v="MŠ Albatros"/>
        <s v="předfinancování dotací"/>
        <s v="údržba a provoz budov"/>
        <s v="příspěvek na provoz"/>
        <s v="provoz haly"/>
        <s v="dotace HMP na TV"/>
        <s v="dotace HMP na mzdy"/>
        <s v="údržba budov"/>
        <s v="úprava učeben"/>
        <s v="zkapacitnění ZŠ"/>
        <s v="školní hřiště"/>
        <s v="nákup knih"/>
        <s v="vybavení knihovny"/>
        <s v="materiál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nízkoprahové centrum"/>
        <s v="elektrická energie"/>
        <s v="opravy, údržba, správa"/>
        <s v="rekonstrukce hřbitova"/>
        <s v="zdravotní středisko"/>
        <s v="Lidový dům- zateplení, FVE"/>
        <s v="plotzahrádky"/>
        <s v="bytové hospodářství"/>
        <s v="odpadové hospodářství"/>
        <s v="dohody"/>
        <s v="materiál "/>
        <s v="drobný dlouhodobý majetek"/>
        <s v="zel. plochy,úklid chodníků, sněhu"/>
        <s v="odvoz bioodpadu"/>
        <s v="Zeleň park Aerovka"/>
        <s v="opravy"/>
        <s v="stroje a zařízení"/>
        <s v="hřiště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Krizová opatření (COVID)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odměny zastupitelů"/>
        <s v="sociální a zdravotní pojištění"/>
        <s v="Volby prezidenta ČR"/>
        <s v="Volby do EP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úřad "/>
        <s v="spoluúčasti na inv. akce -knihovna"/>
        <s v="spoluúčasti na inv. akce - ostatní"/>
        <s v="Humanitární zahraniční pomoc"/>
        <s v="Bankovní poplatky"/>
        <s v="Pojištění "/>
        <s v="Fin. vyp. dotací"/>
        <s v="dotace HMP" u="1"/>
        <s v="dotace albrechtická" u="1"/>
        <s v="(zdravotní středisko)" u="1"/>
        <s v="oprava komunikací" u="1"/>
        <s v="Volby do zastupitelstev obcí" u="1"/>
        <s v="dotace letců" u="1"/>
        <s v="ostatní údržba zeleně - prořezy" u="1"/>
        <s v="kontejnerová stání" u="1"/>
        <s v="nové kolumbárium" u="1"/>
        <s v="Projekty, spoluúčasti " u="1"/>
        <s v="spoluúčasti na inv. akce" u="1"/>
      </sharedItems>
    </cacheField>
    <cacheField name="UZ" numFmtId="0">
      <sharedItems containsSemiMixedTypes="0" containsString="0" containsNumber="1" containsInteger="1" minValue="0" maxValue="98348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072000000"/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ORJ - Správce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Akce" numFmtId="0">
      <sharedItems count="29">
        <s v="Běžné výdaje"/>
        <s v="UZ - dotace"/>
        <s v="AKCE - komunikace Žacléřská"/>
        <s v="Běžné výdaje příspěvek MŠ Letců"/>
        <s v="Běžné výdaje příspěvek MŠ Albrechtická"/>
        <s v="UZ - Vybavení MŠ albatros"/>
        <s v="Běžné výdaje příspěvek ZŠ Kbely"/>
        <s v="Běžné výdaje příspěvek tělocvična"/>
        <s v="UZ - Zkapacitnění ZŠ Kbely"/>
        <s v="AKCE  - Školní hřiště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AKCE - Park Aerovka"/>
        <s v="Běžné výdaje ZF"/>
        <s v="AKCE - spoluúčasti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</sharedItems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4" numFmtId="3">
      <sharedItems containsSemiMixedTypes="0" containsString="0" containsNumber="1" containsInteger="1" minValue="0" maxValue="32200000"/>
    </cacheField>
    <cacheField name="Upravený rozpočet 2024" numFmtId="3">
      <sharedItems containsSemiMixedTypes="0" containsString="0" containsNumber="1" containsInteger="1" minValue="0" maxValue="44255200"/>
    </cacheField>
    <cacheField name="Plnění 2024" numFmtId="3">
      <sharedItems containsString="0" containsBlank="1" containsNumber="1" containsInteger="1" minValue="0" maxValue="13236000"/>
    </cacheField>
    <cacheField name="Zbývá k dočerpání" numFmtId="3">
      <sharedItems containsSemiMixedTypes="0" containsString="0" containsNumber="1" containsInteger="1" minValue="-2369700" maxValue="43963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28.476582870368" createdVersion="6" refreshedVersion="6" minRefreshableVersion="3" recordCount="4">
  <cacheSource type="worksheet">
    <worksheetSource ref="A46:J50" sheet="Data příjmy"/>
  </cacheSource>
  <cacheFields count="10">
    <cacheField name="Položka" numFmtId="0">
      <sharedItems count="4">
        <s v="Použití zůstatku finančních prostředků  "/>
        <s v="Rezerv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4" numFmtId="0">
      <sharedItems containsSemiMixedTypes="0" containsString="0" containsNumber="1" containsInteger="1" minValue="0" maxValue="41577000"/>
    </cacheField>
    <cacheField name="Upravený rozpočet 2024" numFmtId="0">
      <sharedItems containsSemiMixedTypes="0" containsString="0" containsNumber="1" containsInteger="1" minValue="0" maxValue="112120000"/>
    </cacheField>
    <cacheField name="Čerpání  2024" numFmtId="0">
      <sharedItems containsSemiMixedTypes="0" containsString="0" containsNumber="1" containsInteger="1" minValue="0" maxValue="5580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s v="Náklady"/>
    <n v="13110000"/>
    <n v="13110000"/>
    <n v="12020000"/>
  </r>
  <r>
    <x v="1"/>
    <x v="0"/>
    <s v="Náklady"/>
    <n v="1230000"/>
    <n v="1110000"/>
    <n v="1340000"/>
  </r>
  <r>
    <x v="2"/>
    <x v="1"/>
    <s v="Náklady"/>
    <n v="11500000"/>
    <n v="11500000"/>
    <n v="0"/>
  </r>
  <r>
    <x v="3"/>
    <x v="1"/>
    <s v="Náklady"/>
    <n v="0"/>
    <n v="0"/>
    <n v="3000000"/>
  </r>
  <r>
    <x v="3"/>
    <x v="1"/>
    <s v="Náklady"/>
    <n v="0"/>
    <n v="0"/>
    <n v="3000000"/>
  </r>
  <r>
    <x v="4"/>
    <x v="1"/>
    <s v="Náklady"/>
    <n v="0"/>
    <n v="0"/>
    <n v="3000000"/>
  </r>
  <r>
    <x v="5"/>
    <x v="1"/>
    <s v="Náklady"/>
    <n v="700000"/>
    <n v="700000"/>
    <n v="0"/>
  </r>
  <r>
    <x v="6"/>
    <x v="2"/>
    <s v="Náklady"/>
    <n v="8500000"/>
    <n v="8500000"/>
    <n v="9000000"/>
  </r>
  <r>
    <x v="7"/>
    <x v="2"/>
    <s v="Náklady"/>
    <n v="1450000"/>
    <n v="1450000"/>
    <n v="1450000"/>
  </r>
  <r>
    <x v="8"/>
    <x v="3"/>
    <s v="Náklady"/>
    <n v="0"/>
    <n v="0"/>
    <n v="0"/>
  </r>
  <r>
    <x v="9"/>
    <x v="4"/>
    <s v="Náklady"/>
    <n v="2000000"/>
    <n v="200000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x v="0"/>
    <x v="0"/>
    <s v="Příjmy"/>
    <n v="29500000"/>
    <n v="29500000"/>
    <n v="33000000"/>
  </r>
  <r>
    <x v="1"/>
    <x v="0"/>
    <s v="Příjmy"/>
    <n v="15000000"/>
    <n v="15000000"/>
    <n v="15000000"/>
  </r>
  <r>
    <x v="0"/>
    <x v="1"/>
    <s v="Příjmy"/>
    <n v="6500000"/>
    <n v="6500000"/>
    <n v="8000000"/>
  </r>
  <r>
    <x v="1"/>
    <x v="1"/>
    <s v="Příjmy"/>
    <n v="3100000"/>
    <n v="3100000"/>
    <n v="3100000"/>
  </r>
  <r>
    <x v="2"/>
    <x v="2"/>
    <s v="Příjmy"/>
    <n v="2000000"/>
    <n v="2000000"/>
    <n v="0"/>
  </r>
  <r>
    <x v="3"/>
    <x v="3"/>
    <s v="Příjmy"/>
    <n v="500000"/>
    <n v="500000"/>
    <n v="500000"/>
  </r>
  <r>
    <x v="4"/>
    <x v="3"/>
    <s v="Příjmy"/>
    <n v="0"/>
    <n v="0"/>
    <n v="0"/>
  </r>
  <r>
    <x v="5"/>
    <x v="3"/>
    <s v="Příjmy"/>
    <n v="0"/>
    <n v="0"/>
    <n v="0"/>
  </r>
  <r>
    <x v="6"/>
    <x v="3"/>
    <s v="Příjmy"/>
    <n v="0"/>
    <n v="0"/>
    <n v="0"/>
  </r>
  <r>
    <x v="7"/>
    <x v="3"/>
    <s v="Příjmy"/>
    <n v="100000"/>
    <n v="100000"/>
    <n v="100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">
  <r>
    <x v="0"/>
    <x v="0"/>
    <s v="Výdaje"/>
    <n v="24610000"/>
    <n v="24610000"/>
    <n v="21020000"/>
  </r>
  <r>
    <x v="1"/>
    <x v="0"/>
    <s v="Výdaje"/>
    <n v="9950000"/>
    <n v="9950000"/>
    <n v="1045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930000"/>
    <n v="1810000"/>
    <n v="1340000"/>
  </r>
  <r>
    <x v="2"/>
    <x v="1"/>
    <s v="Výdaje"/>
    <n v="3300000"/>
    <n v="3300000"/>
    <n v="3300000"/>
  </r>
  <r>
    <x v="4"/>
    <x v="2"/>
    <s v="Výdaje"/>
    <n v="2000000"/>
    <n v="2000000"/>
    <n v="0"/>
  </r>
  <r>
    <x v="5"/>
    <x v="3"/>
    <s v="Výdaje"/>
    <n v="0"/>
    <n v="0"/>
    <n v="0"/>
  </r>
  <r>
    <x v="6"/>
    <x v="4"/>
    <s v="Výdaje"/>
    <n v="8000000"/>
    <n v="5094900"/>
    <n v="63816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8">
  <r>
    <x v="0"/>
    <x v="0"/>
    <s v="Výnosy"/>
    <n v="29930000"/>
    <n v="29930000"/>
    <n v="33500000"/>
  </r>
  <r>
    <x v="1"/>
    <x v="0"/>
    <s v="Výnosy"/>
    <n v="5480000"/>
    <n v="5480000"/>
    <n v="6650000"/>
  </r>
  <r>
    <x v="2"/>
    <x v="0"/>
    <s v="Výnosy"/>
    <n v="1390000"/>
    <n v="1390000"/>
    <n v="19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0"/>
  </r>
  <r>
    <x v="6"/>
    <x v="1"/>
    <s v="Výnosy"/>
    <n v="100000"/>
    <n v="100000"/>
    <n v="100000"/>
  </r>
  <r>
    <x v="7"/>
    <x v="2"/>
    <s v="Výnosy"/>
    <n v="2000000"/>
    <n v="2000000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8">
  <r>
    <x v="0"/>
    <x v="0"/>
    <x v="0"/>
    <x v="0"/>
    <x v="0"/>
    <x v="0"/>
    <n v="900"/>
    <n v="16000000"/>
    <n v="16000000"/>
    <n v="57900"/>
    <n v="15942100"/>
    <m/>
  </r>
  <r>
    <x v="1"/>
    <x v="1"/>
    <x v="0"/>
    <x v="0"/>
    <x v="0"/>
    <x v="1"/>
    <n v="900"/>
    <n v="2200000"/>
    <n v="2200000"/>
    <n v="1391300"/>
    <n v="808700"/>
    <m/>
  </r>
  <r>
    <x v="2"/>
    <x v="2"/>
    <x v="0"/>
    <x v="0"/>
    <x v="0"/>
    <x v="2"/>
    <n v="900"/>
    <n v="260000"/>
    <n v="260000"/>
    <n v="245500"/>
    <n v="14500"/>
    <m/>
  </r>
  <r>
    <x v="3"/>
    <x v="2"/>
    <x v="0"/>
    <x v="0"/>
    <x v="0"/>
    <x v="3"/>
    <n v="900"/>
    <n v="40000"/>
    <n v="40000"/>
    <n v="31000"/>
    <n v="9000"/>
    <m/>
  </r>
  <r>
    <x v="4"/>
    <x v="2"/>
    <x v="0"/>
    <x v="0"/>
    <x v="0"/>
    <x v="4"/>
    <n v="900"/>
    <n v="450000"/>
    <n v="450000"/>
    <n v="290300"/>
    <n v="159700"/>
    <m/>
  </r>
  <r>
    <x v="5"/>
    <x v="3"/>
    <x v="1"/>
    <x v="0"/>
    <x v="1"/>
    <x v="5"/>
    <n v="900"/>
    <n v="200000"/>
    <n v="200000"/>
    <n v="184000"/>
    <n v="16000"/>
    <m/>
  </r>
  <r>
    <x v="6"/>
    <x v="4"/>
    <x v="1"/>
    <x v="0"/>
    <x v="2"/>
    <x v="6"/>
    <n v="600"/>
    <n v="15000"/>
    <n v="15000"/>
    <n v="24000"/>
    <n v="-9000"/>
    <m/>
  </r>
  <r>
    <x v="7"/>
    <x v="4"/>
    <x v="1"/>
    <x v="0"/>
    <x v="3"/>
    <x v="6"/>
    <n v="800"/>
    <n v="300000"/>
    <n v="300000"/>
    <n v="94000"/>
    <n v="206000"/>
    <m/>
  </r>
  <r>
    <x v="8"/>
    <x v="4"/>
    <x v="1"/>
    <x v="0"/>
    <x v="4"/>
    <x v="6"/>
    <n v="600"/>
    <n v="0"/>
    <n v="0"/>
    <n v="103000"/>
    <n v="-103000"/>
    <m/>
  </r>
  <r>
    <x v="9"/>
    <x v="4"/>
    <x v="1"/>
    <x v="0"/>
    <x v="5"/>
    <x v="6"/>
    <n v="600"/>
    <n v="0"/>
    <n v="103100"/>
    <n v="36300"/>
    <n v="66800"/>
    <m/>
  </r>
  <r>
    <x v="10"/>
    <x v="4"/>
    <x v="1"/>
    <x v="0"/>
    <x v="1"/>
    <x v="6"/>
    <n v="900"/>
    <n v="5000"/>
    <n v="5000"/>
    <n v="900"/>
    <n v="4100"/>
    <m/>
  </r>
  <r>
    <x v="11"/>
    <x v="5"/>
    <x v="1"/>
    <x v="0"/>
    <x v="6"/>
    <x v="7"/>
    <s v="400"/>
    <n v="0"/>
    <n v="208600"/>
    <n v="0"/>
    <n v="208600"/>
    <m/>
  </r>
  <r>
    <x v="12"/>
    <x v="5"/>
    <x v="1"/>
    <x v="0"/>
    <x v="7"/>
    <x v="8"/>
    <s v="400"/>
    <n v="0"/>
    <n v="399800"/>
    <n v="399800"/>
    <n v="0"/>
    <m/>
  </r>
  <r>
    <x v="13"/>
    <x v="5"/>
    <x v="1"/>
    <x v="0"/>
    <x v="8"/>
    <x v="9"/>
    <n v="900"/>
    <n v="4500000"/>
    <n v="4505000"/>
    <n v="0"/>
    <n v="4505000"/>
    <m/>
  </r>
  <r>
    <x v="13"/>
    <x v="5"/>
    <x v="1"/>
    <x v="0"/>
    <x v="4"/>
    <x v="9"/>
    <n v="400"/>
    <n v="0"/>
    <n v="0"/>
    <n v="2500000"/>
    <n v="-2500000"/>
    <m/>
  </r>
  <r>
    <x v="14"/>
    <x v="5"/>
    <x v="1"/>
    <x v="0"/>
    <x v="9"/>
    <x v="10"/>
    <n v="1000"/>
    <n v="1000000"/>
    <n v="2000000"/>
    <n v="2569600"/>
    <n v="-569600"/>
    <m/>
  </r>
  <r>
    <x v="15"/>
    <x v="5"/>
    <x v="1"/>
    <x v="0"/>
    <x v="1"/>
    <x v="11"/>
    <n v="900"/>
    <n v="0"/>
    <n v="0"/>
    <n v="211600"/>
    <n v="-211600"/>
    <m/>
  </r>
  <r>
    <x v="16"/>
    <x v="6"/>
    <x v="2"/>
    <x v="0"/>
    <x v="1"/>
    <x v="12"/>
    <n v="1000"/>
    <n v="0"/>
    <n v="0"/>
    <n v="0"/>
    <n v="0"/>
    <m/>
  </r>
  <r>
    <x v="17"/>
    <x v="7"/>
    <x v="3"/>
    <x v="0"/>
    <x v="10"/>
    <x v="13"/>
    <n v="1000"/>
    <n v="51876000"/>
    <n v="51876000"/>
    <n v="25938000"/>
    <n v="25938000"/>
    <m/>
  </r>
  <r>
    <x v="18"/>
    <x v="7"/>
    <x v="3"/>
    <x v="1"/>
    <x v="10"/>
    <x v="13"/>
    <n v="1000"/>
    <n v="0"/>
    <n v="3025100"/>
    <n v="0"/>
    <n v="3025100"/>
    <m/>
  </r>
  <r>
    <x v="19"/>
    <x v="7"/>
    <x v="3"/>
    <x v="1"/>
    <x v="10"/>
    <x v="13"/>
    <n v="1000"/>
    <n v="0"/>
    <n v="518000"/>
    <n v="518000"/>
    <n v="0"/>
    <m/>
  </r>
  <r>
    <x v="20"/>
    <x v="7"/>
    <x v="3"/>
    <x v="1"/>
    <x v="10"/>
    <x v="13"/>
    <n v="1000"/>
    <n v="0"/>
    <n v="62500"/>
    <n v="62500"/>
    <n v="0"/>
    <m/>
  </r>
  <r>
    <x v="21"/>
    <x v="7"/>
    <x v="3"/>
    <x v="1"/>
    <x v="10"/>
    <x v="13"/>
    <n v="1000"/>
    <n v="0"/>
    <n v="212000"/>
    <n v="212000"/>
    <n v="0"/>
    <m/>
  </r>
  <r>
    <x v="22"/>
    <x v="7"/>
    <x v="3"/>
    <x v="1"/>
    <x v="10"/>
    <x v="13"/>
    <n v="1000"/>
    <n v="0"/>
    <n v="3748800"/>
    <n v="0"/>
    <n v="3748800"/>
    <n v="96"/>
  </r>
  <r>
    <x v="23"/>
    <x v="7"/>
    <x v="3"/>
    <x v="1"/>
    <x v="10"/>
    <x v="13"/>
    <n v="1000"/>
    <n v="0"/>
    <n v="100000"/>
    <n v="0"/>
    <n v="100000"/>
    <n v="138"/>
  </r>
  <r>
    <x v="24"/>
    <x v="7"/>
    <x v="3"/>
    <x v="1"/>
    <x v="10"/>
    <x v="13"/>
    <n v="1000"/>
    <m/>
    <n v="437000"/>
    <m/>
    <n v="437000"/>
    <n v="81"/>
  </r>
  <r>
    <x v="25"/>
    <x v="7"/>
    <x v="3"/>
    <x v="1"/>
    <x v="10"/>
    <x v="13"/>
    <n v="1000"/>
    <m/>
    <n v="23600"/>
    <m/>
    <n v="23600"/>
    <n v="81"/>
  </r>
  <r>
    <x v="26"/>
    <x v="7"/>
    <x v="3"/>
    <x v="1"/>
    <x v="10"/>
    <x v="13"/>
    <n v="1000"/>
    <m/>
    <n v="830000"/>
    <m/>
    <n v="830000"/>
    <n v="98"/>
  </r>
  <r>
    <x v="27"/>
    <x v="7"/>
    <x v="3"/>
    <x v="1"/>
    <x v="10"/>
    <x v="13"/>
    <n v="1000"/>
    <n v="0"/>
    <n v="18800000"/>
    <n v="18800000"/>
    <n v="0"/>
    <m/>
  </r>
  <r>
    <x v="28"/>
    <x v="7"/>
    <x v="3"/>
    <x v="1"/>
    <x v="10"/>
    <x v="13"/>
    <n v="1000"/>
    <n v="0"/>
    <n v="20000000"/>
    <n v="18800000"/>
    <n v="1200000"/>
    <n v="84"/>
  </r>
  <r>
    <x v="29"/>
    <x v="7"/>
    <x v="3"/>
    <x v="1"/>
    <x v="10"/>
    <x v="13"/>
    <n v="1000"/>
    <n v="0"/>
    <n v="0"/>
    <n v="0"/>
    <n v="0"/>
    <m/>
  </r>
  <r>
    <x v="17"/>
    <x v="8"/>
    <x v="3"/>
    <x v="0"/>
    <x v="10"/>
    <x v="13"/>
    <n v="1000"/>
    <n v="12234000"/>
    <n v="12234000"/>
    <n v="6117000"/>
    <n v="6117000"/>
    <m/>
  </r>
  <r>
    <x v="17"/>
    <x v="8"/>
    <x v="3"/>
    <x v="1"/>
    <x v="10"/>
    <x v="13"/>
    <n v="1000"/>
    <n v="0"/>
    <n v="297000"/>
    <n v="297000"/>
    <n v="0"/>
    <n v="13010"/>
  </r>
  <r>
    <x v="17"/>
    <x v="8"/>
    <x v="3"/>
    <x v="1"/>
    <x v="10"/>
    <x v="13"/>
    <n v="1000"/>
    <n v="0"/>
    <n v="2513400"/>
    <n v="0"/>
    <n v="2513400"/>
    <n v="13024"/>
  </r>
  <r>
    <x v="17"/>
    <x v="8"/>
    <x v="3"/>
    <x v="1"/>
    <x v="10"/>
    <x v="13"/>
    <n v="1000"/>
    <n v="0"/>
    <n v="465400"/>
    <n v="0"/>
    <n v="465400"/>
    <n v="13015"/>
  </r>
  <r>
    <x v="17"/>
    <x v="8"/>
    <x v="3"/>
    <x v="1"/>
    <x v="10"/>
    <x v="13"/>
    <n v="1000"/>
    <n v="0"/>
    <n v="5100"/>
    <n v="0"/>
    <n v="5100"/>
    <n v="98008"/>
  </r>
  <r>
    <x v="27"/>
    <x v="8"/>
    <x v="3"/>
    <x v="1"/>
    <x v="10"/>
    <x v="14"/>
    <n v="1000"/>
    <n v="0"/>
    <n v="0"/>
    <n v="0"/>
    <n v="0"/>
    <m/>
  </r>
  <r>
    <x v="30"/>
    <x v="9"/>
    <x v="3"/>
    <x v="0"/>
    <x v="10"/>
    <x v="15"/>
    <n v="1000"/>
    <n v="8000000"/>
    <n v="5094900"/>
    <n v="6381600"/>
    <n v="-1286700"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43">
  <r>
    <x v="0"/>
    <n v="2212"/>
    <x v="0"/>
    <x v="0"/>
    <n v="0"/>
    <x v="0"/>
    <n v="0"/>
    <n v="3"/>
    <x v="0"/>
    <x v="0"/>
    <x v="0"/>
    <x v="0"/>
    <n v="1200000"/>
    <n v="1200000"/>
    <n v="164000"/>
    <n v="1036000"/>
  </r>
  <r>
    <x v="0"/>
    <n v="2212"/>
    <x v="1"/>
    <x v="1"/>
    <n v="0"/>
    <x v="0"/>
    <n v="0"/>
    <n v="3"/>
    <x v="0"/>
    <x v="0"/>
    <x v="0"/>
    <x v="0"/>
    <n v="450000"/>
    <n v="450000"/>
    <n v="258000"/>
    <n v="192000"/>
  </r>
  <r>
    <x v="0"/>
    <n v="2212"/>
    <x v="1"/>
    <x v="2"/>
    <n v="0"/>
    <x v="0"/>
    <n v="0"/>
    <n v="3"/>
    <x v="0"/>
    <x v="0"/>
    <x v="0"/>
    <x v="0"/>
    <n v="250000"/>
    <n v="250000"/>
    <n v="60000"/>
    <n v="190000"/>
  </r>
  <r>
    <x v="0"/>
    <n v="2212"/>
    <x v="2"/>
    <x v="3"/>
    <n v="0"/>
    <x v="0"/>
    <n v="0"/>
    <n v="3"/>
    <x v="0"/>
    <x v="0"/>
    <x v="1"/>
    <x v="1"/>
    <n v="0"/>
    <n v="2000000"/>
    <n v="0"/>
    <n v="2000000"/>
  </r>
  <r>
    <x v="0"/>
    <n v="2212"/>
    <x v="3"/>
    <x v="4"/>
    <n v="0"/>
    <x v="0"/>
    <n v="0"/>
    <n v="3"/>
    <x v="0"/>
    <x v="0"/>
    <x v="2"/>
    <x v="1"/>
    <n v="500000"/>
    <n v="500000"/>
    <n v="398000"/>
    <n v="102000"/>
  </r>
  <r>
    <x v="0"/>
    <n v="2212"/>
    <x v="3"/>
    <x v="5"/>
    <n v="0"/>
    <x v="0"/>
    <n v="0"/>
    <n v="3"/>
    <x v="0"/>
    <x v="0"/>
    <x v="0"/>
    <x v="1"/>
    <n v="500000"/>
    <n v="500000"/>
    <n v="0"/>
    <n v="500000"/>
  </r>
  <r>
    <x v="1"/>
    <n v="2219"/>
    <x v="1"/>
    <x v="6"/>
    <n v="0"/>
    <x v="0"/>
    <n v="0"/>
    <n v="3"/>
    <x v="0"/>
    <x v="0"/>
    <x v="0"/>
    <x v="0"/>
    <n v="100000"/>
    <n v="100000"/>
    <n v="0"/>
    <n v="100000"/>
  </r>
  <r>
    <x v="1"/>
    <n v="2219"/>
    <x v="1"/>
    <x v="6"/>
    <n v="90"/>
    <x v="0"/>
    <n v="0"/>
    <n v="3"/>
    <x v="0"/>
    <x v="0"/>
    <x v="1"/>
    <x v="0"/>
    <n v="0"/>
    <n v="44255200"/>
    <n v="292000"/>
    <n v="43963200"/>
  </r>
  <r>
    <x v="2"/>
    <n v="2321"/>
    <x v="1"/>
    <x v="7"/>
    <n v="0"/>
    <x v="0"/>
    <n v="0"/>
    <n v="2"/>
    <x v="0"/>
    <x v="0"/>
    <x v="0"/>
    <x v="0"/>
    <n v="120000"/>
    <n v="120000"/>
    <n v="0"/>
    <n v="120000"/>
  </r>
  <r>
    <x v="3"/>
    <n v="3111"/>
    <x v="4"/>
    <x v="8"/>
    <n v="0"/>
    <x v="1"/>
    <n v="0"/>
    <n v="4"/>
    <x v="1"/>
    <x v="1"/>
    <x v="3"/>
    <x v="0"/>
    <n v="2200000"/>
    <n v="2200000"/>
    <n v="1100000"/>
    <n v="1100000"/>
  </r>
  <r>
    <x v="3"/>
    <n v="3111"/>
    <x v="4"/>
    <x v="9"/>
    <n v="0"/>
    <x v="1"/>
    <n v="0"/>
    <n v="4"/>
    <x v="1"/>
    <x v="1"/>
    <x v="4"/>
    <x v="0"/>
    <n v="2411000"/>
    <n v="3426400"/>
    <n v="1205500"/>
    <n v="2220900"/>
  </r>
  <r>
    <x v="3"/>
    <n v="3111"/>
    <x v="4"/>
    <x v="10"/>
    <n v="0"/>
    <x v="1"/>
    <n v="0"/>
    <n v="4"/>
    <x v="1"/>
    <x v="1"/>
    <x v="4"/>
    <x v="0"/>
    <n v="423000"/>
    <n v="423000"/>
    <n v="211500"/>
    <n v="211500"/>
  </r>
  <r>
    <x v="3"/>
    <n v="3111"/>
    <x v="5"/>
    <x v="11"/>
    <n v="96"/>
    <x v="1"/>
    <n v="0"/>
    <n v="4"/>
    <x v="1"/>
    <x v="1"/>
    <x v="1"/>
    <x v="0"/>
    <n v="0"/>
    <n v="576400"/>
    <n v="0"/>
    <n v="576400"/>
  </r>
  <r>
    <x v="3"/>
    <n v="3111"/>
    <x v="5"/>
    <x v="12"/>
    <n v="96"/>
    <x v="1"/>
    <n v="0"/>
    <n v="4"/>
    <x v="1"/>
    <x v="1"/>
    <x v="1"/>
    <x v="0"/>
    <n v="0"/>
    <n v="777800"/>
    <n v="0"/>
    <n v="777800"/>
  </r>
  <r>
    <x v="3"/>
    <n v="3111"/>
    <x v="5"/>
    <x v="13"/>
    <n v="138"/>
    <x v="1"/>
    <n v="0"/>
    <n v="4"/>
    <x v="1"/>
    <x v="1"/>
    <x v="1"/>
    <x v="0"/>
    <n v="0"/>
    <n v="100000"/>
    <n v="0"/>
    <n v="0"/>
  </r>
  <r>
    <x v="3"/>
    <n v="3111"/>
    <x v="6"/>
    <x v="14"/>
    <n v="90"/>
    <x v="1"/>
    <n v="0"/>
    <n v="4"/>
    <x v="1"/>
    <x v="1"/>
    <x v="5"/>
    <x v="1"/>
    <n v="0"/>
    <n v="3878600"/>
    <n v="0"/>
    <n v="3878600"/>
  </r>
  <r>
    <x v="3"/>
    <n v="3111"/>
    <x v="4"/>
    <x v="15"/>
    <n v="0"/>
    <x v="1"/>
    <n v="0"/>
    <n v="4"/>
    <x v="1"/>
    <x v="1"/>
    <x v="0"/>
    <x v="0"/>
    <n v="1500000"/>
    <n v="500000"/>
    <n v="501000"/>
    <n v="-1000"/>
  </r>
  <r>
    <x v="3"/>
    <n v="3111"/>
    <x v="4"/>
    <x v="16"/>
    <n v="0"/>
    <x v="1"/>
    <n v="0"/>
    <n v="4"/>
    <x v="1"/>
    <x v="1"/>
    <x v="0"/>
    <x v="0"/>
    <n v="0"/>
    <n v="0"/>
    <n v="0"/>
    <n v="0"/>
  </r>
  <r>
    <x v="3"/>
    <n v="3111"/>
    <x v="0"/>
    <x v="17"/>
    <n v="0"/>
    <x v="2"/>
    <n v="0"/>
    <n v="4"/>
    <x v="2"/>
    <x v="2"/>
    <x v="0"/>
    <x v="0"/>
    <n v="400000"/>
    <n v="593200"/>
    <n v="108000"/>
    <n v="485200"/>
  </r>
  <r>
    <x v="4"/>
    <n v="3113"/>
    <x v="4"/>
    <x v="18"/>
    <n v="0"/>
    <x v="1"/>
    <n v="0"/>
    <n v="4"/>
    <x v="1"/>
    <x v="1"/>
    <x v="6"/>
    <x v="0"/>
    <n v="14500000"/>
    <n v="14500000"/>
    <n v="7250000"/>
    <n v="7250000"/>
  </r>
  <r>
    <x v="4"/>
    <n v="3113"/>
    <x v="4"/>
    <x v="19"/>
    <n v="0"/>
    <x v="1"/>
    <n v="0"/>
    <n v="4"/>
    <x v="1"/>
    <x v="1"/>
    <x v="7"/>
    <x v="0"/>
    <n v="0"/>
    <n v="0"/>
    <n v="0"/>
    <n v="0"/>
  </r>
  <r>
    <x v="4"/>
    <n v="3113"/>
    <x v="4"/>
    <x v="20"/>
    <n v="81"/>
    <x v="1"/>
    <n v="0"/>
    <n v="4"/>
    <x v="1"/>
    <x v="1"/>
    <x v="1"/>
    <x v="0"/>
    <n v="0"/>
    <n v="518000"/>
    <n v="518000"/>
    <n v="0"/>
  </r>
  <r>
    <x v="4"/>
    <n v="3113"/>
    <x v="5"/>
    <x v="21"/>
    <n v="96"/>
    <x v="1"/>
    <n v="0"/>
    <n v="4"/>
    <x v="1"/>
    <x v="1"/>
    <x v="1"/>
    <x v="0"/>
    <n v="0"/>
    <n v="2394600"/>
    <n v="0"/>
    <n v="2394600"/>
  </r>
  <r>
    <x v="4"/>
    <n v="3113"/>
    <x v="0"/>
    <x v="22"/>
    <n v="0"/>
    <x v="2"/>
    <n v="0"/>
    <n v="4"/>
    <x v="2"/>
    <x v="2"/>
    <x v="0"/>
    <x v="0"/>
    <n v="200000"/>
    <n v="200000"/>
    <n v="0"/>
    <n v="200000"/>
  </r>
  <r>
    <x v="4"/>
    <n v="3113"/>
    <x v="2"/>
    <x v="23"/>
    <n v="0"/>
    <x v="1"/>
    <n v="0"/>
    <n v="4"/>
    <x v="1"/>
    <x v="1"/>
    <x v="0"/>
    <x v="1"/>
    <n v="500000"/>
    <n v="500000"/>
    <n v="38000"/>
    <n v="462000"/>
  </r>
  <r>
    <x v="4"/>
    <n v="3113"/>
    <x v="2"/>
    <x v="24"/>
    <n v="90"/>
    <x v="1"/>
    <n v="81530000000"/>
    <n v="4"/>
    <x v="1"/>
    <x v="1"/>
    <x v="8"/>
    <x v="1"/>
    <n v="0"/>
    <n v="537900"/>
    <n v="441000"/>
    <n v="96900"/>
  </r>
  <r>
    <x v="4"/>
    <n v="3113"/>
    <x v="2"/>
    <x v="24"/>
    <n v="84"/>
    <x v="1"/>
    <n v="81530000000"/>
    <n v="4"/>
    <x v="1"/>
    <x v="1"/>
    <x v="8"/>
    <x v="1"/>
    <n v="0"/>
    <n v="20000000"/>
    <m/>
    <n v="20000000"/>
  </r>
  <r>
    <x v="4"/>
    <n v="3113"/>
    <x v="2"/>
    <x v="24"/>
    <n v="148"/>
    <x v="1"/>
    <n v="81530000000"/>
    <n v="4"/>
    <x v="1"/>
    <x v="1"/>
    <x v="8"/>
    <x v="1"/>
    <n v="0"/>
    <n v="9500000"/>
    <m/>
    <n v="9500000"/>
  </r>
  <r>
    <x v="4"/>
    <n v="3113"/>
    <x v="2"/>
    <x v="25"/>
    <n v="0"/>
    <x v="1"/>
    <n v="80186000000"/>
    <n v="4"/>
    <x v="1"/>
    <x v="1"/>
    <x v="9"/>
    <x v="1"/>
    <n v="4800000"/>
    <n v="6700000"/>
    <n v="3835000"/>
    <n v="2865000"/>
  </r>
  <r>
    <x v="5"/>
    <n v="3314"/>
    <x v="7"/>
    <x v="26"/>
    <n v="0"/>
    <x v="3"/>
    <n v="0"/>
    <n v="6"/>
    <x v="3"/>
    <x v="3"/>
    <x v="0"/>
    <x v="0"/>
    <n v="60000"/>
    <n v="65000"/>
    <n v="49000"/>
    <n v="16000"/>
  </r>
  <r>
    <x v="5"/>
    <n v="3314"/>
    <x v="7"/>
    <x v="26"/>
    <n v="0"/>
    <x v="3"/>
    <n v="0"/>
    <n v="6"/>
    <x v="3"/>
    <x v="3"/>
    <x v="1"/>
    <x v="0"/>
    <n v="0"/>
    <n v="23600"/>
    <n v="0"/>
    <n v="23600"/>
  </r>
  <r>
    <x v="5"/>
    <n v="3314"/>
    <x v="8"/>
    <x v="27"/>
    <n v="0"/>
    <x v="3"/>
    <n v="0"/>
    <n v="6"/>
    <x v="3"/>
    <x v="3"/>
    <x v="0"/>
    <x v="0"/>
    <n v="10000"/>
    <n v="10000"/>
    <n v="11500"/>
    <n v="-1500"/>
  </r>
  <r>
    <x v="5"/>
    <n v="3314"/>
    <x v="9"/>
    <x v="28"/>
    <n v="0"/>
    <x v="3"/>
    <n v="0"/>
    <n v="6"/>
    <x v="3"/>
    <x v="3"/>
    <x v="0"/>
    <x v="0"/>
    <n v="10000"/>
    <n v="10000"/>
    <n v="0"/>
    <n v="10000"/>
  </r>
  <r>
    <x v="5"/>
    <n v="3314"/>
    <x v="2"/>
    <x v="29"/>
    <n v="0"/>
    <x v="4"/>
    <n v="0"/>
    <n v="6"/>
    <x v="1"/>
    <x v="1"/>
    <x v="10"/>
    <x v="1"/>
    <n v="4521000"/>
    <n v="4521000"/>
    <n v="0"/>
    <n v="4521000"/>
  </r>
  <r>
    <x v="6"/>
    <n v="3392"/>
    <x v="10"/>
    <x v="30"/>
    <n v="0"/>
    <x v="4"/>
    <n v="0"/>
    <n v="6"/>
    <x v="1"/>
    <x v="1"/>
    <x v="0"/>
    <x v="0"/>
    <n v="1000000"/>
    <n v="1000000"/>
    <n v="732500"/>
    <n v="267500"/>
  </r>
  <r>
    <x v="6"/>
    <n v="3392"/>
    <x v="1"/>
    <x v="31"/>
    <n v="0"/>
    <x v="4"/>
    <n v="0"/>
    <n v="6"/>
    <x v="1"/>
    <x v="1"/>
    <x v="0"/>
    <x v="0"/>
    <n v="100000"/>
    <n v="100000"/>
    <n v="0"/>
    <n v="100000"/>
  </r>
  <r>
    <x v="6"/>
    <n v="3392"/>
    <x v="1"/>
    <x v="32"/>
    <n v="0"/>
    <x v="4"/>
    <n v="0"/>
    <n v="6"/>
    <x v="1"/>
    <x v="1"/>
    <x v="0"/>
    <x v="0"/>
    <n v="100000"/>
    <n v="100000"/>
    <n v="30000"/>
    <n v="70000"/>
  </r>
  <r>
    <x v="6"/>
    <n v="3392"/>
    <x v="11"/>
    <x v="33"/>
    <n v="0"/>
    <x v="4"/>
    <n v="0"/>
    <n v="6"/>
    <x v="1"/>
    <x v="1"/>
    <x v="0"/>
    <x v="0"/>
    <n v="60000"/>
    <n v="60000"/>
    <n v="49000"/>
    <n v="11000"/>
  </r>
  <r>
    <x v="6"/>
    <n v="3392"/>
    <x v="11"/>
    <x v="34"/>
    <n v="98"/>
    <x v="4"/>
    <n v="0"/>
    <n v="6"/>
    <x v="1"/>
    <x v="1"/>
    <x v="1"/>
    <x v="0"/>
    <n v="0"/>
    <n v="49000"/>
    <n v="0"/>
    <n v="49000"/>
  </r>
  <r>
    <x v="7"/>
    <n v="3399"/>
    <x v="12"/>
    <x v="35"/>
    <n v="0"/>
    <x v="5"/>
    <n v="0"/>
    <n v="6"/>
    <x v="4"/>
    <x v="4"/>
    <x v="0"/>
    <x v="0"/>
    <n v="10000"/>
    <n v="10000"/>
    <n v="0"/>
    <n v="10000"/>
  </r>
  <r>
    <x v="7"/>
    <n v="3399"/>
    <x v="13"/>
    <x v="36"/>
    <n v="0"/>
    <x v="5"/>
    <n v="0"/>
    <n v="6"/>
    <x v="4"/>
    <x v="4"/>
    <x v="0"/>
    <x v="0"/>
    <n v="110000"/>
    <n v="110000"/>
    <n v="37300"/>
    <n v="72700"/>
  </r>
  <r>
    <x v="8"/>
    <n v="3399"/>
    <x v="1"/>
    <x v="37"/>
    <n v="0"/>
    <x v="3"/>
    <n v="0"/>
    <n v="6"/>
    <x v="3"/>
    <x v="3"/>
    <x v="0"/>
    <x v="0"/>
    <n v="900000"/>
    <n v="900000"/>
    <n v="483700"/>
    <n v="416300"/>
  </r>
  <r>
    <x v="8"/>
    <n v="3399"/>
    <x v="2"/>
    <x v="34"/>
    <n v="98"/>
    <x v="4"/>
    <n v="0"/>
    <n v="6"/>
    <x v="1"/>
    <x v="1"/>
    <x v="1"/>
    <x v="0"/>
    <n v="0"/>
    <n v="36000"/>
    <n v="0"/>
    <n v="36000"/>
  </r>
  <r>
    <x v="9"/>
    <n v="3419"/>
    <x v="9"/>
    <x v="38"/>
    <n v="0"/>
    <x v="1"/>
    <n v="0"/>
    <n v="4"/>
    <x v="1"/>
    <x v="1"/>
    <x v="0"/>
    <x v="0"/>
    <n v="100000"/>
    <n v="100000"/>
    <n v="59000"/>
    <n v="41000"/>
  </r>
  <r>
    <x v="9"/>
    <n v="3419"/>
    <x v="11"/>
    <x v="39"/>
    <n v="0"/>
    <x v="1"/>
    <n v="0"/>
    <n v="4"/>
    <x v="1"/>
    <x v="1"/>
    <x v="0"/>
    <x v="0"/>
    <n v="905000"/>
    <n v="305000"/>
    <n v="715000"/>
    <n v="-410000"/>
  </r>
  <r>
    <x v="9"/>
    <n v="3419"/>
    <x v="11"/>
    <x v="39"/>
    <n v="98"/>
    <x v="1"/>
    <n v="0"/>
    <n v="4"/>
    <x v="1"/>
    <x v="1"/>
    <x v="1"/>
    <x v="0"/>
    <n v="0"/>
    <n v="138000"/>
    <n v="120000"/>
    <n v="18000"/>
  </r>
  <r>
    <x v="9"/>
    <n v="3419"/>
    <x v="11"/>
    <x v="39"/>
    <n v="98"/>
    <x v="1"/>
    <n v="0"/>
    <n v="4"/>
    <x v="1"/>
    <x v="1"/>
    <x v="1"/>
    <x v="0"/>
    <n v="0"/>
    <n v="415000"/>
    <n v="0"/>
    <n v="415000"/>
  </r>
  <r>
    <x v="9"/>
    <n v="3419"/>
    <x v="4"/>
    <x v="40"/>
    <n v="0"/>
    <x v="1"/>
    <n v="0"/>
    <n v="4"/>
    <x v="1"/>
    <x v="1"/>
    <x v="11"/>
    <x v="0"/>
    <n v="2500000"/>
    <n v="3280000"/>
    <n v="1250000"/>
    <n v="2030000"/>
  </r>
  <r>
    <x v="10"/>
    <n v="3421"/>
    <x v="11"/>
    <x v="41"/>
    <n v="0"/>
    <x v="1"/>
    <n v="0"/>
    <n v="4"/>
    <x v="1"/>
    <x v="1"/>
    <x v="0"/>
    <x v="0"/>
    <n v="600000"/>
    <n v="420000"/>
    <n v="297500"/>
    <n v="122500"/>
  </r>
  <r>
    <x v="10"/>
    <n v="3421"/>
    <x v="11"/>
    <x v="42"/>
    <n v="98"/>
    <x v="1"/>
    <n v="0"/>
    <n v="4"/>
    <x v="1"/>
    <x v="1"/>
    <x v="1"/>
    <x v="0"/>
    <n v="0"/>
    <n v="190000"/>
    <n v="0"/>
    <n v="190000"/>
  </r>
  <r>
    <x v="10"/>
    <n v="3421"/>
    <x v="11"/>
    <x v="42"/>
    <n v="98"/>
    <x v="1"/>
    <n v="0"/>
    <n v="4"/>
    <x v="1"/>
    <x v="1"/>
    <x v="1"/>
    <x v="0"/>
    <n v="0"/>
    <n v="121200"/>
    <n v="120000"/>
    <n v="1200"/>
  </r>
  <r>
    <x v="11"/>
    <n v="3541"/>
    <x v="1"/>
    <x v="43"/>
    <n v="0"/>
    <x v="6"/>
    <n v="0"/>
    <n v="5"/>
    <x v="5"/>
    <x v="5"/>
    <x v="0"/>
    <x v="0"/>
    <n v="185000"/>
    <n v="185000"/>
    <n v="0"/>
    <n v="185000"/>
  </r>
  <r>
    <x v="11"/>
    <n v="3541"/>
    <x v="1"/>
    <x v="44"/>
    <n v="0"/>
    <x v="6"/>
    <n v="0"/>
    <n v="5"/>
    <x v="5"/>
    <x v="5"/>
    <x v="0"/>
    <x v="0"/>
    <n v="495000"/>
    <n v="598100"/>
    <n v="232900"/>
    <n v="365200"/>
  </r>
  <r>
    <x v="12"/>
    <n v="3632"/>
    <x v="9"/>
    <x v="28"/>
    <n v="0"/>
    <x v="7"/>
    <n v="0"/>
    <n v="8"/>
    <x v="0"/>
    <x v="0"/>
    <x v="0"/>
    <x v="0"/>
    <n v="60000"/>
    <n v="60000"/>
    <n v="0"/>
    <n v="60000"/>
  </r>
  <r>
    <x v="12"/>
    <n v="3632"/>
    <x v="14"/>
    <x v="45"/>
    <n v="0"/>
    <x v="7"/>
    <n v="0"/>
    <n v="8"/>
    <x v="0"/>
    <x v="0"/>
    <x v="0"/>
    <x v="0"/>
    <n v="50000"/>
    <n v="50000"/>
    <n v="24000"/>
    <n v="26000"/>
  </r>
  <r>
    <x v="12"/>
    <n v="3632"/>
    <x v="0"/>
    <x v="46"/>
    <n v="0"/>
    <x v="7"/>
    <n v="0"/>
    <n v="8"/>
    <x v="0"/>
    <x v="0"/>
    <x v="0"/>
    <x v="0"/>
    <n v="250000"/>
    <n v="250000"/>
    <n v="99300"/>
    <n v="150700"/>
  </r>
  <r>
    <x v="12"/>
    <n v="3632"/>
    <x v="2"/>
    <x v="47"/>
    <n v="90"/>
    <x v="7"/>
    <n v="81956000000"/>
    <n v="8"/>
    <x v="0"/>
    <x v="0"/>
    <x v="12"/>
    <x v="1"/>
    <n v="0"/>
    <n v="13829700"/>
    <n v="36000"/>
    <n v="13793700"/>
  </r>
  <r>
    <x v="13"/>
    <n v="3613"/>
    <x v="2"/>
    <x v="48"/>
    <n v="0"/>
    <x v="8"/>
    <n v="80500000000"/>
    <n v="8"/>
    <x v="2"/>
    <x v="2"/>
    <x v="13"/>
    <x v="1"/>
    <n v="10500000"/>
    <n v="10500000"/>
    <n v="543500"/>
    <n v="9956500"/>
  </r>
  <r>
    <x v="13"/>
    <n v="3613"/>
    <x v="2"/>
    <x v="48"/>
    <n v="84"/>
    <x v="8"/>
    <n v="80500000000"/>
    <n v="8"/>
    <x v="2"/>
    <x v="2"/>
    <x v="14"/>
    <x v="1"/>
    <n v="0"/>
    <n v="7600000"/>
    <n v="2081000"/>
    <n v="5519000"/>
  </r>
  <r>
    <x v="13"/>
    <n v="3613"/>
    <x v="2"/>
    <x v="48"/>
    <n v="90"/>
    <x v="8"/>
    <n v="80500000000"/>
    <n v="8"/>
    <x v="2"/>
    <x v="2"/>
    <x v="14"/>
    <x v="1"/>
    <n v="0"/>
    <n v="3361300"/>
    <n v="5731000"/>
    <n v="-2369700"/>
  </r>
  <r>
    <x v="13"/>
    <n v="3613"/>
    <x v="2"/>
    <x v="49"/>
    <n v="90"/>
    <x v="8"/>
    <n v="81802000000"/>
    <n v="8"/>
    <x v="2"/>
    <x v="2"/>
    <x v="15"/>
    <x v="1"/>
    <n v="0"/>
    <n v="376400"/>
    <n v="126500"/>
    <n v="249900"/>
  </r>
  <r>
    <x v="13"/>
    <n v="3613"/>
    <x v="2"/>
    <x v="50"/>
    <n v="0"/>
    <x v="8"/>
    <n v="0"/>
    <n v="8"/>
    <x v="2"/>
    <x v="2"/>
    <x v="0"/>
    <x v="1"/>
    <n v="0"/>
    <n v="120000"/>
    <n v="0"/>
    <n v="0"/>
  </r>
  <r>
    <x v="14"/>
    <n v="3612"/>
    <x v="2"/>
    <x v="51"/>
    <n v="0"/>
    <x v="8"/>
    <n v="0"/>
    <n v="8"/>
    <x v="2"/>
    <x v="2"/>
    <x v="0"/>
    <x v="1"/>
    <n v="0"/>
    <n v="0"/>
    <n v="0"/>
    <n v="0"/>
  </r>
  <r>
    <x v="15"/>
    <n v="3722"/>
    <x v="1"/>
    <x v="52"/>
    <n v="0"/>
    <x v="9"/>
    <n v="0"/>
    <n v="2"/>
    <x v="0"/>
    <x v="0"/>
    <x v="0"/>
    <x v="0"/>
    <n v="180000"/>
    <n v="180000"/>
    <n v="56400"/>
    <n v="123600"/>
  </r>
  <r>
    <x v="16"/>
    <n v="3745"/>
    <x v="15"/>
    <x v="53"/>
    <n v="0"/>
    <x v="9"/>
    <n v="0"/>
    <n v="2"/>
    <x v="0"/>
    <x v="0"/>
    <x v="0"/>
    <x v="0"/>
    <n v="800000"/>
    <n v="800000"/>
    <n v="660500"/>
    <n v="139500"/>
  </r>
  <r>
    <x v="16"/>
    <n v="3745"/>
    <x v="9"/>
    <x v="54"/>
    <n v="0"/>
    <x v="9"/>
    <n v="0"/>
    <n v="2"/>
    <x v="0"/>
    <x v="0"/>
    <x v="0"/>
    <x v="0"/>
    <n v="400000"/>
    <n v="400000"/>
    <n v="189100"/>
    <n v="210900"/>
  </r>
  <r>
    <x v="16"/>
    <n v="3745"/>
    <x v="8"/>
    <x v="55"/>
    <n v="0"/>
    <x v="9"/>
    <n v="0"/>
    <n v="2"/>
    <x v="0"/>
    <x v="0"/>
    <x v="0"/>
    <x v="0"/>
    <n v="200000"/>
    <n v="200000"/>
    <n v="26800"/>
    <n v="173200"/>
  </r>
  <r>
    <x v="16"/>
    <n v="3745"/>
    <x v="1"/>
    <x v="56"/>
    <n v="0"/>
    <x v="9"/>
    <n v="0"/>
    <n v="2"/>
    <x v="0"/>
    <x v="0"/>
    <x v="0"/>
    <x v="0"/>
    <n v="3650000"/>
    <n v="3650000"/>
    <n v="1760300"/>
    <n v="1889700"/>
  </r>
  <r>
    <x v="16"/>
    <n v="3745"/>
    <x v="1"/>
    <x v="57"/>
    <n v="0"/>
    <x v="9"/>
    <n v="0"/>
    <n v="2"/>
    <x v="0"/>
    <x v="0"/>
    <x v="0"/>
    <x v="0"/>
    <n v="200000"/>
    <n v="200000"/>
    <n v="0"/>
    <n v="200000"/>
  </r>
  <r>
    <x v="16"/>
    <n v="3745"/>
    <x v="1"/>
    <x v="58"/>
    <n v="90"/>
    <x v="9"/>
    <n v="0"/>
    <n v="2"/>
    <x v="0"/>
    <x v="0"/>
    <x v="16"/>
    <x v="0"/>
    <n v="0"/>
    <n v="2000000"/>
    <n v="0"/>
    <n v="2000000"/>
  </r>
  <r>
    <x v="16"/>
    <n v="3745"/>
    <x v="0"/>
    <x v="59"/>
    <n v="0"/>
    <x v="9"/>
    <n v="0"/>
    <n v="2"/>
    <x v="0"/>
    <x v="0"/>
    <x v="0"/>
    <x v="0"/>
    <n v="400000"/>
    <n v="400000"/>
    <n v="230000"/>
    <n v="170000"/>
  </r>
  <r>
    <x v="16"/>
    <n v="3745"/>
    <x v="8"/>
    <x v="60"/>
    <n v="0"/>
    <x v="9"/>
    <n v="0"/>
    <n v="2"/>
    <x v="0"/>
    <x v="0"/>
    <x v="0"/>
    <x v="0"/>
    <n v="100000"/>
    <n v="100000"/>
    <n v="0"/>
    <n v="100000"/>
  </r>
  <r>
    <x v="16"/>
    <n v="3745"/>
    <x v="0"/>
    <x v="61"/>
    <n v="0"/>
    <x v="9"/>
    <n v="0"/>
    <n v="2"/>
    <x v="0"/>
    <x v="0"/>
    <x v="0"/>
    <x v="0"/>
    <n v="700000"/>
    <n v="700000"/>
    <n v="40400"/>
    <n v="659600"/>
  </r>
  <r>
    <x v="16"/>
    <n v="3745"/>
    <x v="6"/>
    <x v="62"/>
    <n v="84"/>
    <x v="9"/>
    <n v="82072000000"/>
    <n v="2"/>
    <x v="0"/>
    <x v="0"/>
    <x v="1"/>
    <x v="1"/>
    <n v="0"/>
    <n v="1700000"/>
    <n v="0"/>
    <n v="1700000"/>
  </r>
  <r>
    <x v="17"/>
    <n v="4351"/>
    <x v="16"/>
    <x v="63"/>
    <n v="0"/>
    <x v="10"/>
    <n v="0"/>
    <n v="5"/>
    <x v="3"/>
    <x v="3"/>
    <x v="0"/>
    <x v="0"/>
    <n v="80000"/>
    <n v="80000"/>
    <n v="51000"/>
    <n v="29000"/>
  </r>
  <r>
    <x v="17"/>
    <n v="4351"/>
    <x v="16"/>
    <x v="64"/>
    <n v="0"/>
    <x v="11"/>
    <n v="0"/>
    <n v="5"/>
    <x v="1"/>
    <x v="1"/>
    <x v="0"/>
    <x v="0"/>
    <n v="145000"/>
    <n v="145000"/>
    <n v="40000"/>
    <n v="105000"/>
  </r>
  <r>
    <x v="17"/>
    <n v="4351"/>
    <x v="16"/>
    <x v="64"/>
    <n v="98"/>
    <x v="11"/>
    <n v="0"/>
    <n v="5"/>
    <x v="1"/>
    <x v="1"/>
    <x v="1"/>
    <x v="0"/>
    <n v="0"/>
    <n v="140000"/>
    <n v="0"/>
    <n v="140000"/>
  </r>
  <r>
    <x v="17"/>
    <n v="4351"/>
    <x v="9"/>
    <x v="65"/>
    <n v="0"/>
    <x v="12"/>
    <n v="0"/>
    <n v="5"/>
    <x v="2"/>
    <x v="2"/>
    <x v="0"/>
    <x v="0"/>
    <n v="20000"/>
    <n v="20000"/>
    <n v="0"/>
    <n v="20000"/>
  </r>
  <r>
    <x v="17"/>
    <n v="4351"/>
    <x v="10"/>
    <x v="66"/>
    <n v="0"/>
    <x v="12"/>
    <n v="0"/>
    <n v="5"/>
    <x v="2"/>
    <x v="2"/>
    <x v="0"/>
    <x v="0"/>
    <n v="160000"/>
    <n v="160000"/>
    <n v="63600"/>
    <n v="96400"/>
  </r>
  <r>
    <x v="17"/>
    <n v="4351"/>
    <x v="14"/>
    <x v="67"/>
    <n v="0"/>
    <x v="12"/>
    <n v="0"/>
    <n v="5"/>
    <x v="2"/>
    <x v="2"/>
    <x v="0"/>
    <x v="0"/>
    <n v="20000"/>
    <n v="20000"/>
    <n v="0"/>
    <n v="20000"/>
  </r>
  <r>
    <x v="18"/>
    <n v="4379"/>
    <x v="1"/>
    <x v="68"/>
    <n v="0"/>
    <x v="13"/>
    <n v="0"/>
    <n v="5"/>
    <x v="6"/>
    <x v="6"/>
    <x v="0"/>
    <x v="0"/>
    <n v="170000"/>
    <n v="170000"/>
    <n v="170000"/>
    <n v="0"/>
  </r>
  <r>
    <x v="18"/>
    <n v="4379"/>
    <x v="1"/>
    <x v="69"/>
    <n v="0"/>
    <x v="14"/>
    <n v="0"/>
    <n v="5"/>
    <x v="6"/>
    <x v="6"/>
    <x v="0"/>
    <x v="0"/>
    <n v="170000"/>
    <n v="170000"/>
    <n v="150700"/>
    <n v="19300"/>
  </r>
  <r>
    <x v="19"/>
    <n v="4311"/>
    <x v="17"/>
    <x v="70"/>
    <n v="0"/>
    <x v="10"/>
    <n v="0"/>
    <n v="5"/>
    <x v="3"/>
    <x v="3"/>
    <x v="1"/>
    <x v="0"/>
    <n v="0"/>
    <n v="465400"/>
    <n v="0"/>
    <n v="465400"/>
  </r>
  <r>
    <x v="20"/>
    <n v="4339"/>
    <x v="1"/>
    <x v="71"/>
    <n v="13010"/>
    <x v="14"/>
    <n v="0"/>
    <n v="5"/>
    <x v="6"/>
    <x v="6"/>
    <x v="1"/>
    <x v="0"/>
    <n v="0"/>
    <n v="252400"/>
    <n v="24000"/>
    <n v="228400"/>
  </r>
  <r>
    <x v="21"/>
    <n v="5212"/>
    <x v="9"/>
    <x v="72"/>
    <n v="0"/>
    <x v="15"/>
    <n v="0"/>
    <n v="7"/>
    <x v="5"/>
    <x v="5"/>
    <x v="0"/>
    <x v="0"/>
    <n v="399000"/>
    <n v="399000"/>
    <n v="153600"/>
    <n v="245400"/>
  </r>
  <r>
    <x v="22"/>
    <n v="5213"/>
    <x v="9"/>
    <x v="73"/>
    <n v="0"/>
    <x v="15"/>
    <n v="0"/>
    <n v="7"/>
    <x v="5"/>
    <x v="5"/>
    <x v="0"/>
    <x v="0"/>
    <n v="8000"/>
    <n v="8000"/>
    <n v="0"/>
    <n v="8000"/>
  </r>
  <r>
    <x v="23"/>
    <n v="5311"/>
    <x v="9"/>
    <x v="74"/>
    <n v="0"/>
    <x v="15"/>
    <n v="0"/>
    <n v="7"/>
    <x v="5"/>
    <x v="5"/>
    <x v="0"/>
    <x v="0"/>
    <n v="435000"/>
    <n v="435000"/>
    <n v="328600"/>
    <n v="106400"/>
  </r>
  <r>
    <x v="24"/>
    <n v="5512"/>
    <x v="8"/>
    <x v="75"/>
    <n v="0"/>
    <x v="16"/>
    <n v="0"/>
    <n v="7"/>
    <x v="1"/>
    <x v="1"/>
    <x v="0"/>
    <x v="0"/>
    <n v="200000"/>
    <n v="200000"/>
    <n v="42000"/>
    <n v="158000"/>
  </r>
  <r>
    <x v="24"/>
    <n v="5512"/>
    <x v="8"/>
    <x v="76"/>
    <n v="81"/>
    <x v="16"/>
    <n v="0"/>
    <n v="7"/>
    <x v="1"/>
    <x v="1"/>
    <x v="1"/>
    <x v="0"/>
    <n v="0"/>
    <n v="108000"/>
    <n v="0"/>
    <n v="108000"/>
  </r>
  <r>
    <x v="24"/>
    <n v="5512"/>
    <x v="9"/>
    <x v="28"/>
    <n v="0"/>
    <x v="16"/>
    <n v="0"/>
    <n v="7"/>
    <x v="1"/>
    <x v="1"/>
    <x v="0"/>
    <x v="0"/>
    <n v="200000"/>
    <n v="200000"/>
    <n v="68400"/>
    <n v="131600"/>
  </r>
  <r>
    <x v="24"/>
    <n v="5512"/>
    <x v="9"/>
    <x v="77"/>
    <n v="81"/>
    <x v="16"/>
    <n v="0"/>
    <n v="7"/>
    <x v="1"/>
    <x v="1"/>
    <x v="1"/>
    <x v="0"/>
    <n v="0"/>
    <n v="120000"/>
    <n v="0"/>
    <n v="120000"/>
  </r>
  <r>
    <x v="24"/>
    <n v="5512"/>
    <x v="10"/>
    <x v="78"/>
    <n v="0"/>
    <x v="16"/>
    <n v="0"/>
    <n v="7"/>
    <x v="1"/>
    <x v="1"/>
    <x v="0"/>
    <x v="0"/>
    <n v="400000"/>
    <n v="400000"/>
    <n v="158000"/>
    <n v="242000"/>
  </r>
  <r>
    <x v="24"/>
    <n v="5512"/>
    <x v="18"/>
    <x v="79"/>
    <n v="0"/>
    <x v="16"/>
    <n v="0"/>
    <n v="7"/>
    <x v="1"/>
    <x v="1"/>
    <x v="0"/>
    <x v="0"/>
    <n v="100000"/>
    <n v="100000"/>
    <n v="35300"/>
    <n v="64700"/>
  </r>
  <r>
    <x v="24"/>
    <n v="5512"/>
    <x v="0"/>
    <x v="80"/>
    <n v="0"/>
    <x v="16"/>
    <n v="0"/>
    <n v="7"/>
    <x v="1"/>
    <x v="1"/>
    <x v="0"/>
    <x v="0"/>
    <n v="100000"/>
    <n v="100000"/>
    <n v="140000"/>
    <n v="-40000"/>
  </r>
  <r>
    <x v="24"/>
    <n v="5512"/>
    <x v="0"/>
    <x v="81"/>
    <n v="81"/>
    <x v="16"/>
    <n v="0"/>
    <n v="7"/>
    <x v="1"/>
    <x v="1"/>
    <x v="1"/>
    <x v="0"/>
    <n v="0"/>
    <n v="209000"/>
    <n v="0"/>
    <n v="209000"/>
  </r>
  <r>
    <x v="24"/>
    <n v="5512"/>
    <x v="2"/>
    <x v="82"/>
    <n v="0"/>
    <x v="16"/>
    <n v="0"/>
    <n v="7"/>
    <x v="1"/>
    <x v="1"/>
    <x v="0"/>
    <x v="1"/>
    <n v="0"/>
    <n v="0"/>
    <n v="0"/>
    <n v="0"/>
  </r>
  <r>
    <x v="25"/>
    <n v="6112"/>
    <x v="19"/>
    <x v="83"/>
    <n v="0"/>
    <x v="17"/>
    <n v="0"/>
    <n v="9"/>
    <x v="3"/>
    <x v="3"/>
    <x v="0"/>
    <x v="0"/>
    <n v="5840000"/>
    <n v="5840000"/>
    <n v="1677000"/>
    <n v="4163000"/>
  </r>
  <r>
    <x v="25"/>
    <n v="6112"/>
    <x v="20"/>
    <x v="84"/>
    <n v="0"/>
    <x v="17"/>
    <n v="0"/>
    <n v="9"/>
    <x v="3"/>
    <x v="3"/>
    <x v="0"/>
    <x v="0"/>
    <n v="1630000"/>
    <n v="1630000"/>
    <n v="447000"/>
    <n v="1183000"/>
  </r>
  <r>
    <x v="26"/>
    <n v="6118"/>
    <x v="15"/>
    <x v="85"/>
    <n v="0"/>
    <x v="17"/>
    <n v="0"/>
    <n v="9"/>
    <x v="3"/>
    <x v="3"/>
    <x v="1"/>
    <x v="0"/>
    <n v="0"/>
    <n v="0"/>
    <n v="0"/>
    <n v="0"/>
  </r>
  <r>
    <x v="27"/>
    <n v="6117"/>
    <x v="15"/>
    <x v="86"/>
    <n v="98348"/>
    <x v="17"/>
    <n v="0"/>
    <n v="9"/>
    <x v="3"/>
    <x v="3"/>
    <x v="1"/>
    <x v="0"/>
    <n v="0"/>
    <n v="212000"/>
    <n v="95000"/>
    <n v="117000"/>
  </r>
  <r>
    <x v="28"/>
    <n v="6171"/>
    <x v="17"/>
    <x v="87"/>
    <n v="0"/>
    <x v="17"/>
    <n v="0"/>
    <n v="9"/>
    <x v="3"/>
    <x v="3"/>
    <x v="0"/>
    <x v="0"/>
    <n v="32200000"/>
    <n v="32200000"/>
    <n v="13236000"/>
    <n v="18964000"/>
  </r>
  <r>
    <x v="28"/>
    <n v="6171"/>
    <x v="17"/>
    <x v="88"/>
    <n v="13024"/>
    <x v="17"/>
    <n v="0"/>
    <n v="9"/>
    <x v="3"/>
    <x v="3"/>
    <x v="1"/>
    <x v="0"/>
    <n v="0"/>
    <n v="2513400"/>
    <n v="19700"/>
    <n v="2493700"/>
  </r>
  <r>
    <x v="28"/>
    <n v="6171"/>
    <x v="15"/>
    <x v="89"/>
    <n v="0"/>
    <x v="17"/>
    <n v="0"/>
    <n v="9"/>
    <x v="3"/>
    <x v="3"/>
    <x v="0"/>
    <x v="0"/>
    <n v="1340000"/>
    <n v="1340000"/>
    <n v="292000"/>
    <n v="1048000"/>
  </r>
  <r>
    <x v="28"/>
    <n v="6171"/>
    <x v="20"/>
    <x v="90"/>
    <n v="0"/>
    <x v="17"/>
    <n v="0"/>
    <n v="9"/>
    <x v="3"/>
    <x v="3"/>
    <x v="0"/>
    <x v="0"/>
    <n v="8390000"/>
    <n v="8390000"/>
    <n v="3287900"/>
    <n v="5102100"/>
  </r>
  <r>
    <x v="28"/>
    <n v="6171"/>
    <x v="21"/>
    <x v="91"/>
    <n v="0"/>
    <x v="17"/>
    <n v="0"/>
    <n v="9"/>
    <x v="3"/>
    <x v="3"/>
    <x v="0"/>
    <x v="0"/>
    <n v="2990000"/>
    <n v="2990000"/>
    <n v="1190000"/>
    <n v="1800000"/>
  </r>
  <r>
    <x v="28"/>
    <n v="6171"/>
    <x v="22"/>
    <x v="92"/>
    <n v="0"/>
    <x v="17"/>
    <n v="0"/>
    <n v="9"/>
    <x v="3"/>
    <x v="3"/>
    <x v="0"/>
    <x v="0"/>
    <n v="230000"/>
    <n v="230000"/>
    <n v="0"/>
    <n v="230000"/>
  </r>
  <r>
    <x v="28"/>
    <n v="6171"/>
    <x v="23"/>
    <x v="93"/>
    <n v="0"/>
    <x v="17"/>
    <n v="0"/>
    <n v="9"/>
    <x v="3"/>
    <x v="3"/>
    <x v="0"/>
    <x v="0"/>
    <n v="170000"/>
    <n v="170000"/>
    <n v="42400"/>
    <n v="127600"/>
  </r>
  <r>
    <x v="28"/>
    <n v="6171"/>
    <x v="7"/>
    <x v="94"/>
    <n v="0"/>
    <x v="17"/>
    <n v="0"/>
    <n v="9"/>
    <x v="3"/>
    <x v="3"/>
    <x v="0"/>
    <x v="0"/>
    <n v="40000"/>
    <n v="40000"/>
    <n v="6900"/>
    <n v="33100"/>
  </r>
  <r>
    <x v="28"/>
    <n v="6171"/>
    <x v="8"/>
    <x v="95"/>
    <n v="0"/>
    <x v="17"/>
    <n v="0"/>
    <n v="9"/>
    <x v="3"/>
    <x v="3"/>
    <x v="0"/>
    <x v="0"/>
    <n v="250000"/>
    <n v="1250000"/>
    <n v="367900"/>
    <n v="882100"/>
  </r>
  <r>
    <x v="28"/>
    <n v="6171"/>
    <x v="9"/>
    <x v="96"/>
    <n v="0"/>
    <x v="17"/>
    <n v="0"/>
    <n v="9"/>
    <x v="3"/>
    <x v="3"/>
    <x v="0"/>
    <x v="0"/>
    <n v="590000"/>
    <n v="590000"/>
    <n v="182300"/>
    <n v="407700"/>
  </r>
  <r>
    <x v="28"/>
    <n v="6171"/>
    <x v="18"/>
    <x v="79"/>
    <n v="0"/>
    <x v="17"/>
    <n v="0"/>
    <n v="9"/>
    <x v="3"/>
    <x v="3"/>
    <x v="0"/>
    <x v="0"/>
    <n v="170000"/>
    <n v="170000"/>
    <n v="43800"/>
    <n v="126200"/>
  </r>
  <r>
    <x v="28"/>
    <n v="6171"/>
    <x v="24"/>
    <x v="97"/>
    <n v="0"/>
    <x v="17"/>
    <n v="0"/>
    <n v="9"/>
    <x v="3"/>
    <x v="3"/>
    <x v="0"/>
    <x v="0"/>
    <n v="290000"/>
    <n v="290000"/>
    <n v="144500"/>
    <n v="145500"/>
  </r>
  <r>
    <x v="28"/>
    <n v="6171"/>
    <x v="25"/>
    <x v="98"/>
    <n v="0"/>
    <x v="17"/>
    <n v="0"/>
    <n v="9"/>
    <x v="3"/>
    <x v="3"/>
    <x v="0"/>
    <x v="0"/>
    <n v="510000"/>
    <n v="510000"/>
    <n v="302900"/>
    <n v="207100"/>
  </r>
  <r>
    <x v="28"/>
    <n v="6171"/>
    <x v="26"/>
    <x v="99"/>
    <n v="0"/>
    <x v="17"/>
    <n v="0"/>
    <n v="9"/>
    <x v="3"/>
    <x v="3"/>
    <x v="0"/>
    <x v="0"/>
    <n v="40000"/>
    <n v="40000"/>
    <n v="79800"/>
    <n v="-39800"/>
  </r>
  <r>
    <x v="28"/>
    <n v="6171"/>
    <x v="27"/>
    <x v="100"/>
    <n v="0"/>
    <x v="17"/>
    <n v="0"/>
    <n v="9"/>
    <x v="3"/>
    <x v="3"/>
    <x v="0"/>
    <x v="0"/>
    <n v="230000"/>
    <n v="230000"/>
    <n v="202000"/>
    <n v="28000"/>
  </r>
  <r>
    <x v="28"/>
    <n v="6171"/>
    <x v="28"/>
    <x v="101"/>
    <n v="0"/>
    <x v="17"/>
    <n v="0"/>
    <n v="9"/>
    <x v="3"/>
    <x v="3"/>
    <x v="0"/>
    <x v="0"/>
    <n v="570000"/>
    <n v="570000"/>
    <n v="180400"/>
    <n v="389600"/>
  </r>
  <r>
    <x v="28"/>
    <n v="6171"/>
    <x v="28"/>
    <x v="102"/>
    <n v="0"/>
    <x v="17"/>
    <n v="0"/>
    <n v="9"/>
    <x v="3"/>
    <x v="3"/>
    <x v="1"/>
    <x v="0"/>
    <n v="0"/>
    <n v="62500"/>
    <n v="0"/>
    <n v="62500"/>
  </r>
  <r>
    <x v="28"/>
    <n v="6171"/>
    <x v="1"/>
    <x v="103"/>
    <n v="0"/>
    <x v="17"/>
    <n v="0"/>
    <n v="9"/>
    <x v="3"/>
    <x v="3"/>
    <x v="0"/>
    <x v="0"/>
    <n v="1900000"/>
    <n v="1900000"/>
    <n v="1258200"/>
    <n v="641800"/>
  </r>
  <r>
    <x v="28"/>
    <n v="6171"/>
    <x v="0"/>
    <x v="104"/>
    <n v="0"/>
    <x v="17"/>
    <n v="0"/>
    <n v="9"/>
    <x v="3"/>
    <x v="3"/>
    <x v="0"/>
    <x v="0"/>
    <n v="110000"/>
    <n v="110000"/>
    <n v="53600"/>
    <n v="56400"/>
  </r>
  <r>
    <x v="28"/>
    <n v="6171"/>
    <x v="29"/>
    <x v="105"/>
    <n v="0"/>
    <x v="17"/>
    <n v="0"/>
    <n v="9"/>
    <x v="3"/>
    <x v="3"/>
    <x v="0"/>
    <x v="0"/>
    <n v="120000"/>
    <n v="120000"/>
    <n v="0"/>
    <n v="120000"/>
  </r>
  <r>
    <x v="28"/>
    <n v="6171"/>
    <x v="30"/>
    <x v="106"/>
    <n v="0"/>
    <x v="17"/>
    <n v="0"/>
    <n v="9"/>
    <x v="3"/>
    <x v="3"/>
    <x v="0"/>
    <x v="0"/>
    <n v="60000"/>
    <n v="60000"/>
    <n v="5900"/>
    <n v="54100"/>
  </r>
  <r>
    <x v="28"/>
    <n v="6171"/>
    <x v="31"/>
    <x v="107"/>
    <n v="0"/>
    <x v="17"/>
    <n v="0"/>
    <n v="9"/>
    <x v="3"/>
    <x v="3"/>
    <x v="17"/>
    <x v="0"/>
    <n v="3000000"/>
    <n v="3000000"/>
    <n v="1476000"/>
    <n v="1524000"/>
  </r>
  <r>
    <x v="28"/>
    <n v="6171"/>
    <x v="32"/>
    <x v="108"/>
    <n v="0"/>
    <x v="17"/>
    <n v="0"/>
    <n v="9"/>
    <x v="3"/>
    <x v="3"/>
    <x v="0"/>
    <x v="0"/>
    <n v="50000"/>
    <n v="50000"/>
    <n v="3000"/>
    <n v="47000"/>
  </r>
  <r>
    <x v="28"/>
    <n v="6171"/>
    <x v="33"/>
    <x v="60"/>
    <n v="0"/>
    <x v="17"/>
    <n v="0"/>
    <n v="9"/>
    <x v="3"/>
    <x v="3"/>
    <x v="0"/>
    <x v="1"/>
    <n v="100000"/>
    <n v="100000"/>
    <n v="0"/>
    <n v="100000"/>
  </r>
  <r>
    <x v="28"/>
    <n v="6171"/>
    <x v="2"/>
    <x v="109"/>
    <n v="0"/>
    <x v="17"/>
    <n v="0"/>
    <n v="9"/>
    <x v="3"/>
    <x v="3"/>
    <x v="0"/>
    <x v="1"/>
    <n v="100000"/>
    <n v="100000"/>
    <n v="0"/>
    <n v="100000"/>
  </r>
  <r>
    <x v="28"/>
    <n v="6171"/>
    <x v="34"/>
    <x v="110"/>
    <n v="0"/>
    <x v="17"/>
    <n v="0"/>
    <n v="9"/>
    <x v="3"/>
    <x v="3"/>
    <x v="0"/>
    <x v="1"/>
    <n v="900000"/>
    <n v="900000"/>
    <n v="42000"/>
    <n v="858000"/>
  </r>
  <r>
    <x v="28"/>
    <n v="6171"/>
    <x v="9"/>
    <x v="111"/>
    <n v="0"/>
    <x v="18"/>
    <n v="0"/>
    <n v="9"/>
    <x v="2"/>
    <x v="2"/>
    <x v="0"/>
    <x v="0"/>
    <n v="250000"/>
    <n v="250000"/>
    <n v="91500"/>
    <n v="158500"/>
  </r>
  <r>
    <x v="28"/>
    <n v="6171"/>
    <x v="35"/>
    <x v="112"/>
    <n v="0"/>
    <x v="18"/>
    <n v="0"/>
    <n v="9"/>
    <x v="2"/>
    <x v="2"/>
    <x v="0"/>
    <x v="0"/>
    <n v="200000"/>
    <n v="200000"/>
    <n v="85000"/>
    <n v="115000"/>
  </r>
  <r>
    <x v="28"/>
    <n v="6171"/>
    <x v="10"/>
    <x v="113"/>
    <n v="0"/>
    <x v="18"/>
    <n v="0"/>
    <n v="9"/>
    <x v="2"/>
    <x v="2"/>
    <x v="0"/>
    <x v="0"/>
    <n v="1050000"/>
    <n v="1050000"/>
    <n v="821600"/>
    <n v="228400"/>
  </r>
  <r>
    <x v="28"/>
    <n v="6171"/>
    <x v="14"/>
    <x v="45"/>
    <n v="0"/>
    <x v="18"/>
    <n v="0"/>
    <n v="9"/>
    <x v="2"/>
    <x v="2"/>
    <x v="0"/>
    <x v="0"/>
    <n v="1200000"/>
    <n v="1200000"/>
    <n v="363200"/>
    <n v="836800"/>
  </r>
  <r>
    <x v="28"/>
    <n v="6171"/>
    <x v="0"/>
    <x v="114"/>
    <n v="0"/>
    <x v="18"/>
    <n v="0"/>
    <n v="9"/>
    <x v="2"/>
    <x v="2"/>
    <x v="0"/>
    <x v="0"/>
    <n v="1000000"/>
    <n v="1000000"/>
    <n v="281600"/>
    <n v="718400"/>
  </r>
  <r>
    <x v="28"/>
    <n v="6171"/>
    <x v="1"/>
    <x v="31"/>
    <n v="0"/>
    <x v="18"/>
    <n v="0"/>
    <n v="9"/>
    <x v="2"/>
    <x v="2"/>
    <x v="0"/>
    <x v="0"/>
    <n v="700000"/>
    <n v="700000"/>
    <n v="266500"/>
    <n v="433500"/>
  </r>
  <r>
    <x v="28"/>
    <n v="6171"/>
    <x v="36"/>
    <x v="115"/>
    <n v="0"/>
    <x v="19"/>
    <n v="0"/>
    <n v="9"/>
    <x v="1"/>
    <x v="1"/>
    <x v="0"/>
    <x v="0"/>
    <n v="150000"/>
    <n v="150000"/>
    <n v="40200"/>
    <n v="109800"/>
  </r>
  <r>
    <x v="28"/>
    <n v="6171"/>
    <x v="9"/>
    <x v="116"/>
    <n v="0"/>
    <x v="19"/>
    <n v="0"/>
    <n v="9"/>
    <x v="1"/>
    <x v="1"/>
    <x v="0"/>
    <x v="0"/>
    <n v="200000"/>
    <n v="200000"/>
    <n v="47300"/>
    <n v="152700"/>
  </r>
  <r>
    <x v="28"/>
    <n v="6171"/>
    <x v="2"/>
    <x v="117"/>
    <n v="0"/>
    <x v="19"/>
    <n v="0"/>
    <n v="9"/>
    <x v="1"/>
    <x v="1"/>
    <x v="18"/>
    <x v="1"/>
    <n v="1450000"/>
    <n v="550000"/>
    <n v="0"/>
    <n v="550000"/>
  </r>
  <r>
    <x v="28"/>
    <n v="6171"/>
    <x v="2"/>
    <x v="118"/>
    <n v="0"/>
    <x v="19"/>
    <n v="0"/>
    <n v="9"/>
    <x v="1"/>
    <x v="1"/>
    <x v="18"/>
    <x v="1"/>
    <n v="7300000"/>
    <n v="7300000"/>
    <n v="0"/>
    <n v="7300000"/>
  </r>
  <r>
    <x v="28"/>
    <n v="6171"/>
    <x v="2"/>
    <x v="119"/>
    <n v="0"/>
    <x v="19"/>
    <n v="0"/>
    <n v="9"/>
    <x v="1"/>
    <x v="1"/>
    <x v="18"/>
    <x v="1"/>
    <n v="1000000"/>
    <n v="0"/>
    <n v="0"/>
    <n v="0"/>
  </r>
  <r>
    <x v="29"/>
    <n v="6221"/>
    <x v="1"/>
    <x v="120"/>
    <n v="0"/>
    <x v="19"/>
    <n v="0"/>
    <n v="9"/>
    <x v="1"/>
    <x v="1"/>
    <x v="0"/>
    <x v="0"/>
    <n v="0"/>
    <n v="0"/>
    <n v="0"/>
    <n v="0"/>
  </r>
  <r>
    <x v="30"/>
    <n v="6310"/>
    <x v="37"/>
    <x v="121"/>
    <n v="0"/>
    <x v="20"/>
    <n v="0"/>
    <n v="10"/>
    <x v="3"/>
    <x v="3"/>
    <x v="0"/>
    <x v="0"/>
    <n v="120000"/>
    <n v="120000"/>
    <n v="52700"/>
    <n v="67300"/>
  </r>
  <r>
    <x v="31"/>
    <n v="6320"/>
    <x v="37"/>
    <x v="122"/>
    <n v="0"/>
    <x v="20"/>
    <n v="0"/>
    <n v="10"/>
    <x v="3"/>
    <x v="3"/>
    <x v="0"/>
    <x v="0"/>
    <n v="400000"/>
    <n v="400000"/>
    <n v="157000"/>
    <n v="243000"/>
  </r>
  <r>
    <x v="32"/>
    <n v="6330"/>
    <x v="38"/>
    <x v="123"/>
    <n v="0"/>
    <x v="20"/>
    <n v="0"/>
    <n v="10"/>
    <x v="1"/>
    <x v="1"/>
    <x v="1"/>
    <x v="0"/>
    <n v="0"/>
    <n v="44600"/>
    <n v="44600"/>
    <n v="0"/>
  </r>
  <r>
    <x v="32"/>
    <n v="6330"/>
    <x v="38"/>
    <x v="123"/>
    <n v="0"/>
    <x v="20"/>
    <n v="0"/>
    <n v="10"/>
    <x v="1"/>
    <x v="1"/>
    <x v="1"/>
    <x v="0"/>
    <n v="0"/>
    <n v="49800"/>
    <n v="49800"/>
    <n v="0"/>
  </r>
  <r>
    <x v="32"/>
    <n v="6330"/>
    <x v="38"/>
    <x v="123"/>
    <n v="0"/>
    <x v="20"/>
    <n v="0"/>
    <n v="10"/>
    <x v="1"/>
    <x v="1"/>
    <x v="1"/>
    <x v="0"/>
    <n v="0"/>
    <n v="399800"/>
    <n v="399800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4">
  <r>
    <x v="0"/>
    <s v="Zůstatek finančních prostředků"/>
    <s v="8 - Financování"/>
    <s v="Financování"/>
    <s v="0000"/>
    <s v="8115"/>
    <n v="900"/>
    <n v="41577000"/>
    <n v="112120000"/>
    <n v="5580700"/>
  </r>
  <r>
    <x v="1"/>
    <s v="Zůstatek finančních prostředků"/>
    <s v="8 - Financování"/>
    <s v="Financování"/>
    <s v="0000"/>
    <s v="8115"/>
    <n v="900"/>
    <n v="0"/>
    <n v="0"/>
    <n v="0"/>
  </r>
  <r>
    <x v="2"/>
    <s v="Půjčky"/>
    <s v="8 - Financování"/>
    <s v="Financování"/>
    <s v="0000"/>
    <s v="8113"/>
    <n v="900"/>
    <n v="0"/>
    <n v="0"/>
    <n v="0"/>
  </r>
  <r>
    <x v="3"/>
    <s v="Splátky"/>
    <s v="8 - Financování"/>
    <s v="Financování"/>
    <s v="0000"/>
    <s v="8114"/>
    <n v="9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Kontingenční tabulka1" cacheId="9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Výdaje rozpočtu  - Oddíl a Paragraf">
  <location ref="A22:C119" firstHeaderRow="0" firstDataRow="1" firstDataCol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29">
        <item m="1" x="20"/>
        <item x="10"/>
        <item x="9"/>
        <item x="2"/>
        <item x="16"/>
        <item x="13"/>
        <item x="12"/>
        <item m="1" x="21"/>
        <item x="18"/>
        <item m="1" x="26"/>
        <item x="0"/>
        <item x="11"/>
        <item x="4"/>
        <item x="3"/>
        <item x="7"/>
        <item x="6"/>
        <item x="17"/>
        <item m="1" x="22"/>
        <item m="1" x="25"/>
        <item m="1" x="19"/>
        <item m="1" x="27"/>
        <item m="1" x="23"/>
        <item m="1" x="28"/>
        <item m="1" x="24"/>
        <item x="1"/>
        <item x="14"/>
        <item x="8"/>
        <item x="15"/>
        <item x="5"/>
      </items>
    </pivotField>
    <pivotField showAll="0"/>
    <pivotField dataField="1" numFmtId="3" showAll="0" defaultSubtotal="0"/>
    <pivotField dataField="1" numFmtId="3" showAll="0" defaultSubtotal="0"/>
    <pivotField numFmtId="3" showAll="0" defaultSubtotal="0"/>
    <pivotField numFmtId="3" showAll="0" defaultSubtotal="0"/>
  </pivotFields>
  <rowFields count="2">
    <field x="0"/>
    <field x="10"/>
  </rowFields>
  <rowItems count="97">
    <i>
      <x/>
    </i>
    <i r="1">
      <x v="3"/>
    </i>
    <i r="1">
      <x v="10"/>
    </i>
    <i r="1">
      <x v="24"/>
    </i>
    <i>
      <x v="1"/>
    </i>
    <i r="1">
      <x v="10"/>
    </i>
    <i r="1">
      <x v="24"/>
    </i>
    <i>
      <x v="2"/>
    </i>
    <i r="1">
      <x v="10"/>
    </i>
    <i>
      <x v="3"/>
    </i>
    <i r="1">
      <x v="10"/>
    </i>
    <i r="1">
      <x v="12"/>
    </i>
    <i r="1">
      <x v="13"/>
    </i>
    <i r="1">
      <x v="24"/>
    </i>
    <i r="1">
      <x v="28"/>
    </i>
    <i>
      <x v="4"/>
    </i>
    <i r="1">
      <x v="2"/>
    </i>
    <i r="1">
      <x v="10"/>
    </i>
    <i r="1">
      <x v="14"/>
    </i>
    <i r="1">
      <x v="15"/>
    </i>
    <i r="1">
      <x v="24"/>
    </i>
    <i r="1">
      <x v="26"/>
    </i>
    <i>
      <x v="5"/>
    </i>
    <i r="1">
      <x v="1"/>
    </i>
    <i r="1">
      <x v="10"/>
    </i>
    <i r="1">
      <x v="24"/>
    </i>
    <i>
      <x v="6"/>
    </i>
    <i r="1">
      <x v="10"/>
    </i>
    <i r="1">
      <x v="24"/>
    </i>
    <i>
      <x v="7"/>
    </i>
    <i r="1">
      <x v="10"/>
    </i>
    <i r="1">
      <x v="24"/>
    </i>
    <i>
      <x v="8"/>
    </i>
    <i r="1">
      <x v="10"/>
    </i>
    <i>
      <x v="9"/>
    </i>
    <i r="1">
      <x v="10"/>
    </i>
    <i r="1">
      <x v="11"/>
    </i>
    <i r="1">
      <x v="24"/>
    </i>
    <i>
      <x v="10"/>
    </i>
    <i r="1">
      <x v="10"/>
    </i>
    <i r="1">
      <x v="24"/>
    </i>
    <i>
      <x v="11"/>
    </i>
    <i r="1">
      <x v="10"/>
    </i>
    <i>
      <x v="12"/>
    </i>
    <i r="1">
      <x v="10"/>
    </i>
    <i>
      <x v="13"/>
    </i>
    <i r="1">
      <x v="5"/>
    </i>
    <i r="1">
      <x v="10"/>
    </i>
    <i r="1">
      <x v="25"/>
    </i>
    <i r="1">
      <x v="27"/>
    </i>
    <i>
      <x v="14"/>
    </i>
    <i r="1">
      <x v="6"/>
    </i>
    <i r="1">
      <x v="10"/>
    </i>
    <i>
      <x v="15"/>
    </i>
    <i r="1">
      <x v="10"/>
    </i>
    <i>
      <x v="16"/>
    </i>
    <i r="1">
      <x v="4"/>
    </i>
    <i r="1">
      <x v="10"/>
    </i>
    <i r="1">
      <x v="24"/>
    </i>
    <i>
      <x v="17"/>
    </i>
    <i r="1">
      <x v="24"/>
    </i>
    <i>
      <x v="18"/>
    </i>
    <i r="1">
      <x v="24"/>
    </i>
    <i>
      <x v="19"/>
    </i>
    <i r="1">
      <x v="10"/>
    </i>
    <i r="1">
      <x v="24"/>
    </i>
    <i>
      <x v="20"/>
    </i>
    <i r="1">
      <x v="10"/>
    </i>
    <i>
      <x v="21"/>
    </i>
    <i r="1">
      <x v="10"/>
    </i>
    <i>
      <x v="22"/>
    </i>
    <i r="1">
      <x v="10"/>
    </i>
    <i>
      <x v="23"/>
    </i>
    <i r="1">
      <x v="10"/>
    </i>
    <i>
      <x v="24"/>
    </i>
    <i r="1">
      <x v="10"/>
    </i>
    <i r="1">
      <x v="24"/>
    </i>
    <i>
      <x v="25"/>
    </i>
    <i r="1">
      <x v="10"/>
    </i>
    <i>
      <x v="27"/>
    </i>
    <i r="1">
      <x v="24"/>
    </i>
    <i>
      <x v="28"/>
    </i>
    <i r="1">
      <x v="24"/>
    </i>
    <i>
      <x v="29"/>
    </i>
    <i r="1">
      <x v="8"/>
    </i>
    <i r="1">
      <x v="10"/>
    </i>
    <i r="1">
      <x v="16"/>
    </i>
    <i r="1">
      <x v="24"/>
    </i>
    <i>
      <x v="30"/>
    </i>
    <i r="1">
      <x v="10"/>
    </i>
    <i>
      <x v="31"/>
    </i>
    <i r="1">
      <x v="10"/>
    </i>
    <i>
      <x v="32"/>
    </i>
    <i r="1">
      <x v="10"/>
    </i>
    <i>
      <x v="33"/>
    </i>
    <i r="1"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  Schválený rozpočet 2024" fld="12" baseField="0" baseItem="0"/>
    <dataField name=" Upravený rozpočet 2024" fld="13" baseField="0" baseItem="0"/>
  </dataFields>
  <formats count="3">
    <format dxfId="228">
      <pivotArea outline="0" collapsedLevelsAreSubtotals="1" fieldPosition="0"/>
    </format>
    <format dxfId="227">
      <pivotArea outline="0" collapsedLevelsAreSubtotals="1" fieldPosition="0"/>
    </format>
    <format dxfId="22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Kontingenční tabulka14" cacheId="9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5:A49" firstHeaderRow="1" firstDataRow="1" firstDataCol="1" rowPageCount="1" colPageCount="1"/>
  <pivotFields count="16">
    <pivotField axis="axisRow" showAll="0" sortType="ascending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numFmtId="1" showAll="0" defaultSubtotal="0"/>
    <pivotField axis="axisRow" showAll="0">
      <items count="136">
        <item m="1" x="126"/>
        <item x="63"/>
        <item x="121"/>
        <item x="51"/>
        <item x="106"/>
        <item x="36"/>
        <item x="7"/>
        <item x="53"/>
        <item x="89"/>
        <item m="1" x="125"/>
        <item m="1" x="124"/>
        <item m="1" x="129"/>
        <item x="55"/>
        <item x="95"/>
        <item x="67"/>
        <item x="45"/>
        <item x="30"/>
        <item x="78"/>
        <item x="123"/>
        <item x="33"/>
        <item x="64"/>
        <item x="39"/>
        <item x="34"/>
        <item x="61"/>
        <item x="120"/>
        <item x="82"/>
        <item x="96"/>
        <item x="40"/>
        <item x="38"/>
        <item x="68"/>
        <item m="1" x="131"/>
        <item x="73"/>
        <item x="49"/>
        <item x="28"/>
        <item x="54"/>
        <item x="111"/>
        <item x="65"/>
        <item x="15"/>
        <item x="29"/>
        <item x="87"/>
        <item x="99"/>
        <item x="26"/>
        <item x="92"/>
        <item x="44"/>
        <item m="1" x="132"/>
        <item x="115"/>
        <item x="94"/>
        <item x="83"/>
        <item x="52"/>
        <item x="57"/>
        <item m="1" x="127"/>
        <item x="59"/>
        <item x="114"/>
        <item x="104"/>
        <item x="0"/>
        <item x="1"/>
        <item x="46"/>
        <item x="108"/>
        <item x="103"/>
        <item m="1" x="130"/>
        <item x="93"/>
        <item x="71"/>
        <item x="79"/>
        <item x="122"/>
        <item x="37"/>
        <item x="97"/>
        <item x="100"/>
        <item x="74"/>
        <item x="43"/>
        <item x="105"/>
        <item m="1" x="133"/>
        <item x="116"/>
        <item x="19"/>
        <item x="16"/>
        <item x="72"/>
        <item x="10"/>
        <item x="18"/>
        <item x="9"/>
        <item x="8"/>
        <item x="31"/>
        <item x="84"/>
        <item x="90"/>
        <item x="70"/>
        <item x="32"/>
        <item m="1" x="134"/>
        <item x="60"/>
        <item x="69"/>
        <item x="101"/>
        <item x="25"/>
        <item x="109"/>
        <item x="98"/>
        <item x="113"/>
        <item x="80"/>
        <item x="17"/>
        <item x="22"/>
        <item x="23"/>
        <item x="2"/>
        <item x="35"/>
        <item x="112"/>
        <item m="1" x="128"/>
        <item x="85"/>
        <item x="41"/>
        <item x="75"/>
        <item x="27"/>
        <item x="107"/>
        <item x="110"/>
        <item x="66"/>
        <item x="91"/>
        <item x="56"/>
        <item x="24"/>
        <item x="6"/>
        <item x="47"/>
        <item x="5"/>
        <item x="117"/>
        <item x="118"/>
        <item x="119"/>
        <item x="48"/>
        <item x="4"/>
        <item x="58"/>
        <item x="86"/>
        <item x="3"/>
        <item x="14"/>
        <item x="102"/>
        <item x="11"/>
        <item x="12"/>
        <item x="20"/>
        <item x="21"/>
        <item x="88"/>
        <item x="62"/>
        <item x="42"/>
        <item x="76"/>
        <item x="77"/>
        <item x="81"/>
        <item x="50"/>
        <item x="13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sortType="ascending" defaultSubtotal="0">
      <items count="29">
        <item sd="0" m="1" x="20"/>
        <item sd="0" x="10"/>
        <item sd="0" x="9"/>
        <item x="2"/>
        <item x="16"/>
        <item sd="0" x="13"/>
        <item sd="0" x="12"/>
        <item m="1" x="21"/>
        <item sd="0" x="18"/>
        <item sd="0" m="1" x="26"/>
        <item sd="0" x="0"/>
        <item x="11"/>
        <item x="4"/>
        <item x="3"/>
        <item x="7"/>
        <item x="6"/>
        <item x="17"/>
        <item sd="0" m="1" x="22"/>
        <item sd="0" m="1" x="25"/>
        <item sd="0" m="1" x="19"/>
        <item sd="0" m="1" x="27"/>
        <item m="1" x="23"/>
        <item sd="0" m="1" x="28"/>
        <item sd="0" m="1" x="24"/>
        <item sd="0" x="1"/>
        <item x="15"/>
        <item x="14"/>
        <item x="5"/>
        <item x="8"/>
      </items>
    </pivotField>
    <pivotField axis="axisRow" showAll="0">
      <items count="4">
        <item x="0"/>
        <item x="1"/>
        <item sd="0" m="1" x="2"/>
        <item t="default"/>
      </items>
    </pivotField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11"/>
    <field x="0"/>
    <field x="10"/>
    <field x="3"/>
  </rowFields>
  <rowItems count="4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1"/>
    </i>
    <i r="1">
      <x/>
    </i>
    <i r="1">
      <x v="3"/>
    </i>
    <i r="1">
      <x v="4"/>
    </i>
    <i r="1">
      <x v="5"/>
    </i>
    <i r="1">
      <x v="12"/>
    </i>
    <i r="1">
      <x v="13"/>
    </i>
    <i r="1">
      <x v="14"/>
    </i>
    <i r="1">
      <x v="16"/>
    </i>
    <i r="1">
      <x v="24"/>
    </i>
    <i r="1">
      <x v="29"/>
    </i>
    <i t="grand">
      <x/>
    </i>
  </rowItems>
  <colItems count="1">
    <i/>
  </colItems>
  <pageFields count="1">
    <pageField fld="9" hier="-1"/>
  </pageFields>
  <formats count="3"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Kontingenční tabulka1" cacheId="67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ODPA POL rozpočtové skladby">
  <location ref="A3:A59" firstHeaderRow="1" firstDataRow="1" firstDataCol="1"/>
  <pivotFields count="12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6"/>
        <item m="1" x="4"/>
        <item m="1" x="5"/>
        <item t="default"/>
      </items>
    </pivotField>
    <pivotField showAll="0"/>
    <pivotField axis="axisRow" showAll="0">
      <items count="12">
        <item x="2"/>
        <item x="4"/>
        <item x="3"/>
        <item x="1"/>
        <item x="9"/>
        <item x="10"/>
        <item x="0"/>
        <item x="8"/>
        <item x="7"/>
        <item x="5"/>
        <item x="6"/>
        <item t="default"/>
      </items>
    </pivotField>
    <pivotField axis="axisRow" numFmtId="49" showAll="0">
      <items count="17">
        <item x="2"/>
        <item x="3"/>
        <item x="4"/>
        <item x="1"/>
        <item x="0"/>
        <item x="6"/>
        <item x="10"/>
        <item x="5"/>
        <item x="9"/>
        <item x="11"/>
        <item x="12"/>
        <item x="15"/>
        <item x="13"/>
        <item x="14"/>
        <item x="8"/>
        <item x="7"/>
        <item t="default"/>
      </items>
    </pivotField>
    <pivotField numFmtId="49" showAll="0"/>
    <pivotField showAll="0" defaultSubtotal="0"/>
    <pivotField showAll="0" defaultSubtotal="0"/>
    <pivotField showAll="0" defaultSubtotal="0"/>
    <pivotField numFmtId="3" showAll="0" defaultSubtotal="0"/>
    <pivotField showAll="0" defaultSubtotal="0"/>
  </pivotFields>
  <rowFields count="4">
    <field x="2"/>
    <field x="1"/>
    <field x="4"/>
    <field x="5"/>
  </rowFields>
  <rowItems count="56">
    <i>
      <x/>
    </i>
    <i r="1">
      <x/>
    </i>
    <i r="2">
      <x v="6"/>
    </i>
    <i r="3">
      <x v="4"/>
    </i>
    <i r="1">
      <x v="4"/>
    </i>
    <i r="2">
      <x v="6"/>
    </i>
    <i r="3">
      <x/>
    </i>
    <i r="3">
      <x v="1"/>
    </i>
    <i r="3">
      <x v="2"/>
    </i>
    <i r="1">
      <x v="10"/>
    </i>
    <i r="2">
      <x v="6"/>
    </i>
    <i r="3">
      <x v="3"/>
    </i>
    <i>
      <x v="1"/>
    </i>
    <i r="1">
      <x v="5"/>
    </i>
    <i r="2">
      <x v="1"/>
    </i>
    <i r="3">
      <x v="8"/>
    </i>
    <i r="2">
      <x v="3"/>
    </i>
    <i r="3">
      <x v="9"/>
    </i>
    <i r="2">
      <x v="4"/>
    </i>
    <i r="3">
      <x v="6"/>
    </i>
    <i r="2">
      <x v="7"/>
    </i>
    <i r="3">
      <x v="8"/>
    </i>
    <i r="2">
      <x v="8"/>
    </i>
    <i r="3">
      <x v="14"/>
    </i>
    <i r="2">
      <x v="10"/>
    </i>
    <i r="3">
      <x v="15"/>
    </i>
    <i r="1">
      <x v="6"/>
    </i>
    <i r="2">
      <x v="3"/>
    </i>
    <i r="3">
      <x v="7"/>
    </i>
    <i r="1">
      <x v="9"/>
    </i>
    <i r="2">
      <x/>
    </i>
    <i r="3">
      <x v="5"/>
    </i>
    <i r="2">
      <x v="1"/>
    </i>
    <i r="3">
      <x v="5"/>
    </i>
    <i r="2">
      <x v="2"/>
    </i>
    <i r="3">
      <x v="5"/>
    </i>
    <i r="2">
      <x v="3"/>
    </i>
    <i r="3">
      <x v="5"/>
    </i>
    <i r="2">
      <x v="9"/>
    </i>
    <i r="3">
      <x v="5"/>
    </i>
    <i>
      <x v="2"/>
    </i>
    <i r="1">
      <x v="3"/>
    </i>
    <i r="2">
      <x v="3"/>
    </i>
    <i r="3">
      <x v="10"/>
    </i>
    <i>
      <x v="3"/>
    </i>
    <i r="1">
      <x v="1"/>
    </i>
    <i r="2">
      <x v="5"/>
    </i>
    <i r="3">
      <x v="12"/>
    </i>
    <i r="1">
      <x v="2"/>
    </i>
    <i r="2">
      <x v="5"/>
    </i>
    <i r="3">
      <x v="12"/>
    </i>
    <i r="3">
      <x v="13"/>
    </i>
    <i r="1">
      <x v="8"/>
    </i>
    <i r="2">
      <x v="5"/>
    </i>
    <i r="3">
      <x v="11"/>
    </i>
    <i t="grand">
      <x/>
    </i>
  </rowItems>
  <colItems count="1">
    <i/>
  </colItem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Kontingenční tabulka14" cacheId="9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2" outline="1" outlineData="1" multipleFieldFilters="0" rowHeaderCaption="ODPA POL ORJ rozpočtové skladby">
  <location ref="A5:A39" firstHeaderRow="1" firstDataRow="1" firstDataCol="1" rowPageCount="1" colPageCount="1"/>
  <pivotFields count="16">
    <pivotField axis="axisRow" showAll="0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sd="0"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axis="axisRow" numFmtId="1" showAll="0" defaultSubtotal="0">
      <items count="39">
        <item x="17"/>
        <item x="15"/>
        <item x="19"/>
        <item x="20"/>
        <item x="21"/>
        <item x="23"/>
        <item x="7"/>
        <item x="8"/>
        <item x="9"/>
        <item x="35"/>
        <item x="10"/>
        <item x="14"/>
        <item x="18"/>
        <item x="24"/>
        <item x="25"/>
        <item x="37"/>
        <item x="26"/>
        <item x="27"/>
        <item x="28"/>
        <item x="1"/>
        <item x="0"/>
        <item x="29"/>
        <item x="30"/>
        <item x="36"/>
        <item x="12"/>
        <item x="13"/>
        <item x="32"/>
        <item x="11"/>
        <item x="16"/>
        <item x="4"/>
        <item x="5"/>
        <item x="38"/>
        <item x="22"/>
        <item x="31"/>
        <item x="2"/>
        <item x="33"/>
        <item x="34"/>
        <item x="6"/>
        <item x="3"/>
      </items>
    </pivotField>
    <pivotField axis="axisRow" showAll="0">
      <items count="136">
        <item m="1" x="126"/>
        <item x="63"/>
        <item x="121"/>
        <item x="51"/>
        <item x="106"/>
        <item x="36"/>
        <item x="7"/>
        <item x="53"/>
        <item x="89"/>
        <item m="1" x="125"/>
        <item m="1" x="124"/>
        <item m="1" x="129"/>
        <item x="55"/>
        <item x="95"/>
        <item x="67"/>
        <item x="45"/>
        <item x="30"/>
        <item x="78"/>
        <item x="123"/>
        <item x="33"/>
        <item x="64"/>
        <item x="39"/>
        <item x="34"/>
        <item x="61"/>
        <item x="120"/>
        <item x="82"/>
        <item x="96"/>
        <item x="40"/>
        <item x="38"/>
        <item x="68"/>
        <item m="1" x="131"/>
        <item x="73"/>
        <item x="49"/>
        <item x="28"/>
        <item x="54"/>
        <item x="111"/>
        <item x="65"/>
        <item x="15"/>
        <item x="29"/>
        <item x="87"/>
        <item x="99"/>
        <item x="26"/>
        <item x="92"/>
        <item x="44"/>
        <item m="1" x="132"/>
        <item x="115"/>
        <item x="94"/>
        <item x="83"/>
        <item x="52"/>
        <item x="57"/>
        <item m="1" x="127"/>
        <item x="59"/>
        <item x="114"/>
        <item x="104"/>
        <item x="0"/>
        <item x="5"/>
        <item x="1"/>
        <item x="46"/>
        <item x="108"/>
        <item x="103"/>
        <item m="1" x="130"/>
        <item x="93"/>
        <item x="71"/>
        <item x="79"/>
        <item x="122"/>
        <item x="37"/>
        <item x="97"/>
        <item x="100"/>
        <item x="74"/>
        <item x="43"/>
        <item x="105"/>
        <item m="1" x="133"/>
        <item x="116"/>
        <item x="19"/>
        <item x="16"/>
        <item x="72"/>
        <item x="10"/>
        <item x="18"/>
        <item x="9"/>
        <item x="8"/>
        <item x="47"/>
        <item x="31"/>
        <item x="84"/>
        <item x="90"/>
        <item x="70"/>
        <item x="32"/>
        <item m="1" x="134"/>
        <item x="119"/>
        <item x="117"/>
        <item x="118"/>
        <item x="60"/>
        <item x="69"/>
        <item x="101"/>
        <item x="25"/>
        <item x="109"/>
        <item x="98"/>
        <item x="113"/>
        <item x="80"/>
        <item x="17"/>
        <item x="22"/>
        <item x="23"/>
        <item x="2"/>
        <item x="35"/>
        <item x="112"/>
        <item m="1" x="128"/>
        <item x="85"/>
        <item x="41"/>
        <item x="75"/>
        <item x="27"/>
        <item x="107"/>
        <item x="110"/>
        <item x="66"/>
        <item x="91"/>
        <item x="56"/>
        <item x="24"/>
        <item x="6"/>
        <item x="48"/>
        <item x="4"/>
        <item x="58"/>
        <item x="86"/>
        <item x="3"/>
        <item x="14"/>
        <item x="102"/>
        <item x="11"/>
        <item x="12"/>
        <item x="20"/>
        <item x="21"/>
        <item x="88"/>
        <item x="62"/>
        <item x="42"/>
        <item x="76"/>
        <item x="77"/>
        <item x="81"/>
        <item x="50"/>
        <item x="13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showAll="0" defaultSubtotal="0"/>
    <pivotField showAll="0"/>
    <pivotField axis="axisPage" showAll="0" defaultSubtotal="0">
      <items count="7">
        <item x="3"/>
        <item x="1"/>
        <item x="0"/>
        <item x="2"/>
        <item x="6"/>
        <item x="4"/>
        <item x="5"/>
      </items>
    </pivotField>
    <pivotField showAll="0"/>
    <pivotField showAll="0" defaultSubtotal="0"/>
    <pivotField showAll="0"/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0"/>
    <field x="2"/>
    <field x="5"/>
    <field x="3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pageFields count="1">
    <pageField fld="8" hier="-1"/>
  </pageFields>
  <formats count="3">
    <format dxfId="7">
      <pivotArea outline="0" collapsedLevelsAreSubtotals="1" fieldPosition="0"/>
    </format>
    <format dxfId="6">
      <pivotArea outline="0" collapsedLevelsAreSubtotals="1" fieldPosition="0"/>
    </format>
    <format dxfId="5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5" cacheId="9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Krytí Salda příjmů a výdajů rozpočtu">
  <location ref="A122:C127" firstHeaderRow="0" firstDataRow="1" firstDataCol="1"/>
  <pivotFields count="10"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 defaultSubtotal="0"/>
    <pivotField dataField="1" showAll="0" defaultSubtotal="0"/>
    <pivotField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5">
    <format dxfId="233">
      <pivotArea field="0" type="button" dataOnly="0" labelOnly="1" outline="0" axis="axisRow" fieldPosition="0"/>
    </format>
    <format dxfId="232">
      <pivotArea outline="0" collapsedLevelsAreSubtotals="1" fieldPosition="0"/>
    </format>
    <format dxfId="231">
      <pivotArea dataOnly="0" labelOnly="1" fieldPosition="0">
        <references count="1">
          <reference field="0" count="0"/>
        </references>
      </pivotArea>
    </format>
    <format dxfId="230">
      <pivotArea dataOnly="0" labelOnly="1" fieldPosition="0">
        <references count="1">
          <reference field="0" count="0"/>
        </references>
      </pivotArea>
    </format>
    <format dxfId="22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3" cacheId="67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Příjmy rozpočtu">
  <location ref="A4:C19" firstHeaderRow="0" firstDataRow="1" firstDataCol="1"/>
  <pivotFields count="12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6"/>
        <item m="1" x="4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dataField="1" showAll="0" defaultSubtotal="0"/>
    <pivotField dataField="1" showAll="0" defaultSubtotal="0"/>
    <pivotField showAll="0" defaultSubtotal="0"/>
    <pivotField numFmtId="3"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3">
    <format dxfId="236">
      <pivotArea outline="0" collapsedLevelsAreSubtotals="1" fieldPosition="0"/>
    </format>
    <format dxfId="235">
      <pivotArea outline="0" collapsedLevelsAreSubtotals="1" fieldPosition="0"/>
    </format>
    <format dxfId="23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2" cacheId="67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9" firstHeaderRow="0" firstDataRow="1" firstDataCol="1"/>
  <pivotFields count="12">
    <pivotField axis="axisRow" showAll="0">
      <items count="37">
        <item x="0"/>
        <item x="13"/>
        <item x="29"/>
        <item x="7"/>
        <item x="27"/>
        <item x="16"/>
        <item x="6"/>
        <item x="8"/>
        <item x="3"/>
        <item x="4"/>
        <item x="2"/>
        <item m="1" x="35"/>
        <item x="15"/>
        <item x="18"/>
        <item x="5"/>
        <item m="1" x="31"/>
        <item x="1"/>
        <item m="1" x="34"/>
        <item m="1" x="33"/>
        <item x="14"/>
        <item x="10"/>
        <item x="30"/>
        <item m="1" x="32"/>
        <item x="17"/>
        <item x="12"/>
        <item x="20"/>
        <item x="21"/>
        <item x="19"/>
        <item x="22"/>
        <item x="9"/>
        <item x="26"/>
        <item x="24"/>
        <item x="25"/>
        <item x="28"/>
        <item x="11"/>
        <item x="23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6"/>
        <item m="1" x="4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dataField="1" showAll="0" defaultSubtotal="0"/>
    <pivotField dataField="1" showAll="0" defaultSubtotal="0"/>
    <pivotField showAll="0" defaultSubtotal="0"/>
    <pivotField numFmtId="3" showAll="0" defaultSubtotal="0"/>
    <pivotField showAll="0" defaultSubtotal="0"/>
  </pivotFields>
  <rowFields count="4">
    <field x="2"/>
    <field x="3"/>
    <field x="1"/>
    <field x="0"/>
  </rowFields>
  <rowItems count="56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2"/>
    </i>
    <i r="3">
      <x v="19"/>
    </i>
    <i r="3">
      <x v="24"/>
    </i>
    <i r="3">
      <x v="34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3"/>
    </i>
    <i r="3">
      <x v="35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2">
    <format dxfId="225">
      <pivotArea outline="0" collapsedLevelsAreSubtotals="1" fieldPosition="0"/>
    </format>
    <format dxfId="22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ontingenční tabulka14" cacheId="9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>
  <location ref="A4:C372" firstHeaderRow="0" firstDataRow="1" firstDataCol="1" rowPageCount="1" colPageCount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axis="axisRow" showAll="0">
      <items count="136">
        <item m="1" x="126"/>
        <item x="63"/>
        <item x="121"/>
        <item x="51"/>
        <item x="106"/>
        <item x="36"/>
        <item x="7"/>
        <item x="53"/>
        <item x="89"/>
        <item m="1" x="125"/>
        <item m="1" x="124"/>
        <item m="1" x="129"/>
        <item x="55"/>
        <item x="95"/>
        <item x="67"/>
        <item x="45"/>
        <item x="30"/>
        <item x="78"/>
        <item x="123"/>
        <item x="33"/>
        <item x="64"/>
        <item x="39"/>
        <item x="34"/>
        <item x="61"/>
        <item x="120"/>
        <item x="82"/>
        <item x="96"/>
        <item x="40"/>
        <item x="38"/>
        <item x="68"/>
        <item m="1" x="131"/>
        <item x="73"/>
        <item x="49"/>
        <item x="28"/>
        <item x="54"/>
        <item x="111"/>
        <item x="65"/>
        <item x="15"/>
        <item x="29"/>
        <item x="87"/>
        <item x="99"/>
        <item x="26"/>
        <item x="92"/>
        <item x="44"/>
        <item m="1" x="132"/>
        <item x="115"/>
        <item x="94"/>
        <item x="83"/>
        <item x="52"/>
        <item x="57"/>
        <item m="1" x="127"/>
        <item x="59"/>
        <item x="114"/>
        <item x="104"/>
        <item x="0"/>
        <item x="1"/>
        <item x="46"/>
        <item x="108"/>
        <item x="103"/>
        <item m="1" x="130"/>
        <item x="93"/>
        <item x="71"/>
        <item x="79"/>
        <item x="122"/>
        <item x="37"/>
        <item x="97"/>
        <item x="100"/>
        <item x="74"/>
        <item x="43"/>
        <item x="105"/>
        <item m="1" x="133"/>
        <item x="116"/>
        <item x="19"/>
        <item x="16"/>
        <item x="72"/>
        <item x="10"/>
        <item x="18"/>
        <item x="9"/>
        <item x="8"/>
        <item x="31"/>
        <item x="84"/>
        <item x="90"/>
        <item x="70"/>
        <item x="32"/>
        <item m="1" x="134"/>
        <item x="60"/>
        <item x="69"/>
        <item x="101"/>
        <item x="25"/>
        <item x="109"/>
        <item x="98"/>
        <item x="113"/>
        <item x="80"/>
        <item x="17"/>
        <item x="22"/>
        <item x="23"/>
        <item x="2"/>
        <item x="35"/>
        <item x="112"/>
        <item m="1" x="128"/>
        <item x="85"/>
        <item x="41"/>
        <item x="75"/>
        <item x="27"/>
        <item x="107"/>
        <item x="110"/>
        <item x="66"/>
        <item x="91"/>
        <item x="56"/>
        <item x="24"/>
        <item x="6"/>
        <item x="47"/>
        <item x="5"/>
        <item x="117"/>
        <item x="118"/>
        <item x="119"/>
        <item x="48"/>
        <item x="4"/>
        <item x="58"/>
        <item x="86"/>
        <item x="3"/>
        <item x="14"/>
        <item x="102"/>
        <item x="11"/>
        <item x="12"/>
        <item x="20"/>
        <item x="21"/>
        <item x="88"/>
        <item x="62"/>
        <item x="42"/>
        <item x="76"/>
        <item x="77"/>
        <item x="81"/>
        <item x="50"/>
        <item x="13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7">
        <item x="3"/>
        <item x="1"/>
        <item x="0"/>
        <item x="2"/>
        <item x="6"/>
        <item x="4"/>
        <item x="5"/>
      </items>
    </pivotField>
    <pivotField axis="axisRow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defaultSubtotal="0">
      <items count="29">
        <item m="1" x="20"/>
        <item x="10"/>
        <item x="9"/>
        <item x="13"/>
        <item x="12"/>
        <item m="1" x="26"/>
        <item x="0"/>
        <item m="1" x="22"/>
        <item m="1" x="25"/>
        <item m="1" x="19"/>
        <item m="1" x="27"/>
        <item m="1" x="28"/>
        <item m="1" x="24"/>
        <item m="1" x="23"/>
        <item x="1"/>
        <item sd="0" x="17"/>
        <item x="2"/>
        <item x="16"/>
        <item x="3"/>
        <item x="4"/>
        <item x="6"/>
        <item x="7"/>
        <item sd="0" x="11"/>
        <item m="1" x="21"/>
        <item x="18"/>
        <item x="14"/>
        <item x="8"/>
        <item x="15"/>
        <item x="5"/>
      </items>
    </pivotField>
    <pivotField axis="axisRow" showAll="0">
      <items count="4">
        <item x="0"/>
        <item x="1"/>
        <item sd="0" m="1" x="2"/>
        <item t="default"/>
      </items>
    </pivotField>
    <pivotField dataField="1" numFmtId="3" showAll="0" defaultSubtotal="0"/>
    <pivotField dataField="1" numFmtId="3" showAll="0" defaultSubtotal="0"/>
    <pivotField numFmtId="3" showAll="0" defaultSubtotal="0"/>
    <pivotField numFmtId="3" showAll="0" defaultSubtotal="0"/>
  </pivotFields>
  <rowFields count="5">
    <field x="0"/>
    <field x="10"/>
    <field x="9"/>
    <field x="11"/>
    <field x="3"/>
  </rowFields>
  <rowItems count="368">
    <i>
      <x/>
    </i>
    <i r="1">
      <x v="6"/>
    </i>
    <i r="2">
      <x v="2"/>
    </i>
    <i r="3">
      <x/>
    </i>
    <i r="4">
      <x v="54"/>
    </i>
    <i r="4">
      <x v="55"/>
    </i>
    <i r="4">
      <x v="96"/>
    </i>
    <i r="3">
      <x v="1"/>
    </i>
    <i r="4">
      <x v="112"/>
    </i>
    <i r="1">
      <x v="14"/>
    </i>
    <i r="2">
      <x v="2"/>
    </i>
    <i r="3">
      <x v="1"/>
    </i>
    <i r="4">
      <x v="120"/>
    </i>
    <i r="1">
      <x v="16"/>
    </i>
    <i r="2">
      <x v="2"/>
    </i>
    <i r="3">
      <x v="1"/>
    </i>
    <i r="4">
      <x v="117"/>
    </i>
    <i>
      <x v="1"/>
    </i>
    <i r="1">
      <x v="6"/>
    </i>
    <i r="2">
      <x v="2"/>
    </i>
    <i r="3">
      <x/>
    </i>
    <i r="4">
      <x v="110"/>
    </i>
    <i r="1">
      <x v="14"/>
    </i>
    <i r="2">
      <x v="2"/>
    </i>
    <i r="3">
      <x/>
    </i>
    <i r="4">
      <x v="110"/>
    </i>
    <i>
      <x v="2"/>
    </i>
    <i r="1">
      <x v="6"/>
    </i>
    <i r="2">
      <x v="2"/>
    </i>
    <i r="3">
      <x/>
    </i>
    <i r="4">
      <x v="6"/>
    </i>
    <i>
      <x v="3"/>
    </i>
    <i r="1">
      <x v="6"/>
    </i>
    <i r="2">
      <x v="1"/>
    </i>
    <i r="3">
      <x/>
    </i>
    <i r="4">
      <x v="37"/>
    </i>
    <i r="4">
      <x v="73"/>
    </i>
    <i r="2">
      <x v="3"/>
    </i>
    <i r="3">
      <x/>
    </i>
    <i r="4">
      <x v="93"/>
    </i>
    <i r="1">
      <x v="14"/>
    </i>
    <i r="2">
      <x v="1"/>
    </i>
    <i r="3">
      <x/>
    </i>
    <i r="4">
      <x v="123"/>
    </i>
    <i r="4">
      <x v="124"/>
    </i>
    <i r="4">
      <x v="134"/>
    </i>
    <i r="1">
      <x v="18"/>
    </i>
    <i r="2">
      <x v="1"/>
    </i>
    <i r="3">
      <x/>
    </i>
    <i r="4">
      <x v="78"/>
    </i>
    <i r="1">
      <x v="19"/>
    </i>
    <i r="2">
      <x v="1"/>
    </i>
    <i r="3">
      <x/>
    </i>
    <i r="4">
      <x v="75"/>
    </i>
    <i r="4">
      <x v="77"/>
    </i>
    <i r="1">
      <x v="28"/>
    </i>
    <i r="2">
      <x v="1"/>
    </i>
    <i r="3">
      <x v="1"/>
    </i>
    <i r="4">
      <x v="121"/>
    </i>
    <i>
      <x v="4"/>
    </i>
    <i r="1">
      <x v="2"/>
    </i>
    <i r="2">
      <x v="1"/>
    </i>
    <i r="3">
      <x v="1"/>
    </i>
    <i r="4">
      <x v="88"/>
    </i>
    <i r="1">
      <x v="6"/>
    </i>
    <i r="2">
      <x v="1"/>
    </i>
    <i r="3">
      <x v="1"/>
    </i>
    <i r="4">
      <x v="95"/>
    </i>
    <i r="2">
      <x v="3"/>
    </i>
    <i r="3">
      <x/>
    </i>
    <i r="4">
      <x v="94"/>
    </i>
    <i r="1">
      <x v="14"/>
    </i>
    <i r="2">
      <x v="1"/>
    </i>
    <i r="3">
      <x/>
    </i>
    <i r="4">
      <x v="125"/>
    </i>
    <i r="4">
      <x v="126"/>
    </i>
    <i r="1">
      <x v="20"/>
    </i>
    <i r="2">
      <x v="1"/>
    </i>
    <i r="3">
      <x/>
    </i>
    <i r="4">
      <x v="76"/>
    </i>
    <i r="1">
      <x v="21"/>
    </i>
    <i r="2">
      <x v="1"/>
    </i>
    <i r="3">
      <x/>
    </i>
    <i r="4">
      <x v="72"/>
    </i>
    <i r="1">
      <x v="26"/>
    </i>
    <i r="2">
      <x v="1"/>
    </i>
    <i r="3">
      <x v="1"/>
    </i>
    <i r="4">
      <x v="109"/>
    </i>
    <i>
      <x v="5"/>
    </i>
    <i r="1">
      <x v="1"/>
    </i>
    <i r="2">
      <x v="1"/>
    </i>
    <i r="3">
      <x v="1"/>
    </i>
    <i r="4">
      <x v="38"/>
    </i>
    <i r="1">
      <x v="6"/>
    </i>
    <i r="2">
      <x/>
    </i>
    <i r="3">
      <x/>
    </i>
    <i r="4">
      <x v="33"/>
    </i>
    <i r="4">
      <x v="41"/>
    </i>
    <i r="4">
      <x v="103"/>
    </i>
    <i r="1">
      <x v="14"/>
    </i>
    <i r="2">
      <x/>
    </i>
    <i r="3">
      <x/>
    </i>
    <i r="4">
      <x v="41"/>
    </i>
    <i>
      <x v="6"/>
    </i>
    <i r="1">
      <x v="6"/>
    </i>
    <i r="2">
      <x v="1"/>
    </i>
    <i r="3">
      <x/>
    </i>
    <i r="4">
      <x v="16"/>
    </i>
    <i r="4">
      <x v="19"/>
    </i>
    <i r="4">
      <x v="79"/>
    </i>
    <i r="4">
      <x v="83"/>
    </i>
    <i r="1">
      <x v="14"/>
    </i>
    <i r="2">
      <x v="1"/>
    </i>
    <i r="3">
      <x/>
    </i>
    <i r="4">
      <x v="22"/>
    </i>
    <i>
      <x v="7"/>
    </i>
    <i r="1">
      <x v="6"/>
    </i>
    <i r="2">
      <x/>
    </i>
    <i r="3">
      <x/>
    </i>
    <i r="4">
      <x v="64"/>
    </i>
    <i r="1">
      <x v="14"/>
    </i>
    <i r="2">
      <x v="1"/>
    </i>
    <i r="3">
      <x/>
    </i>
    <i r="4">
      <x v="22"/>
    </i>
    <i>
      <x v="8"/>
    </i>
    <i r="1">
      <x v="6"/>
    </i>
    <i r="2">
      <x v="5"/>
    </i>
    <i r="3">
      <x/>
    </i>
    <i r="4">
      <x v="5"/>
    </i>
    <i r="4">
      <x v="97"/>
    </i>
    <i>
      <x v="9"/>
    </i>
    <i r="1">
      <x v="6"/>
    </i>
    <i r="2">
      <x v="1"/>
    </i>
    <i r="3">
      <x/>
    </i>
    <i r="4">
      <x v="21"/>
    </i>
    <i r="4">
      <x v="28"/>
    </i>
    <i r="1">
      <x v="14"/>
    </i>
    <i r="2">
      <x v="1"/>
    </i>
    <i r="3">
      <x/>
    </i>
    <i r="4">
      <x v="21"/>
    </i>
    <i r="1">
      <x v="22"/>
    </i>
    <i>
      <x v="10"/>
    </i>
    <i r="1">
      <x v="6"/>
    </i>
    <i r="2">
      <x v="1"/>
    </i>
    <i r="3">
      <x/>
    </i>
    <i r="4">
      <x v="101"/>
    </i>
    <i r="1">
      <x v="14"/>
    </i>
    <i r="2">
      <x v="1"/>
    </i>
    <i r="3">
      <x/>
    </i>
    <i r="4">
      <x v="129"/>
    </i>
    <i>
      <x v="11"/>
    </i>
    <i r="1">
      <x v="6"/>
    </i>
    <i r="2">
      <x v="6"/>
    </i>
    <i r="3">
      <x/>
    </i>
    <i r="4">
      <x v="43"/>
    </i>
    <i r="4">
      <x v="68"/>
    </i>
    <i>
      <x v="12"/>
    </i>
    <i r="1">
      <x v="6"/>
    </i>
    <i r="2">
      <x v="3"/>
    </i>
    <i r="3">
      <x v="1"/>
    </i>
    <i r="4">
      <x v="3"/>
    </i>
    <i>
      <x v="13"/>
    </i>
    <i r="1">
      <x v="3"/>
    </i>
    <i r="2">
      <x v="3"/>
    </i>
    <i r="3">
      <x v="1"/>
    </i>
    <i r="4">
      <x v="116"/>
    </i>
    <i r="1">
      <x v="6"/>
    </i>
    <i r="2">
      <x v="3"/>
    </i>
    <i r="3">
      <x v="1"/>
    </i>
    <i r="4">
      <x v="133"/>
    </i>
    <i r="1">
      <x v="25"/>
    </i>
    <i r="2">
      <x v="3"/>
    </i>
    <i r="3">
      <x v="1"/>
    </i>
    <i r="4">
      <x v="116"/>
    </i>
    <i r="1">
      <x v="27"/>
    </i>
    <i r="2">
      <x v="3"/>
    </i>
    <i r="3">
      <x v="1"/>
    </i>
    <i r="4">
      <x v="32"/>
    </i>
    <i>
      <x v="14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5"/>
    </i>
    <i r="1">
      <x v="6"/>
    </i>
    <i r="2">
      <x v="2"/>
    </i>
    <i r="3">
      <x/>
    </i>
    <i r="4">
      <x v="48"/>
    </i>
    <i>
      <x v="16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49"/>
    </i>
    <i r="4">
      <x v="51"/>
    </i>
    <i r="4">
      <x v="85"/>
    </i>
    <i r="4">
      <x v="108"/>
    </i>
    <i r="1">
      <x v="14"/>
    </i>
    <i r="2">
      <x v="2"/>
    </i>
    <i r="3">
      <x v="1"/>
    </i>
    <i r="4">
      <x v="128"/>
    </i>
    <i r="1">
      <x v="17"/>
    </i>
    <i r="2">
      <x v="2"/>
    </i>
    <i r="3">
      <x/>
    </i>
    <i r="4">
      <x v="118"/>
    </i>
    <i>
      <x v="17"/>
    </i>
    <i r="1">
      <x v="14"/>
    </i>
    <i r="2">
      <x/>
    </i>
    <i r="3">
      <x/>
    </i>
    <i r="4">
      <x v="82"/>
    </i>
    <i>
      <x v="18"/>
    </i>
    <i r="1">
      <x v="14"/>
    </i>
    <i r="2">
      <x v="4"/>
    </i>
    <i r="3">
      <x/>
    </i>
    <i r="4">
      <x v="61"/>
    </i>
    <i>
      <x v="19"/>
    </i>
    <i r="1">
      <x v="6"/>
    </i>
    <i r="2">
      <x/>
    </i>
    <i r="3">
      <x/>
    </i>
    <i r="4">
      <x v="1"/>
    </i>
    <i r="2">
      <x v="1"/>
    </i>
    <i r="3">
      <x/>
    </i>
    <i r="4">
      <x v="20"/>
    </i>
    <i r="2">
      <x v="3"/>
    </i>
    <i r="3">
      <x/>
    </i>
    <i r="4">
      <x v="14"/>
    </i>
    <i r="4">
      <x v="36"/>
    </i>
    <i r="4">
      <x v="106"/>
    </i>
    <i r="1">
      <x v="14"/>
    </i>
    <i r="2">
      <x v="1"/>
    </i>
    <i r="3">
      <x/>
    </i>
    <i r="4">
      <x v="20"/>
    </i>
    <i>
      <x v="20"/>
    </i>
    <i r="1">
      <x v="6"/>
    </i>
    <i r="2">
      <x v="4"/>
    </i>
    <i r="3">
      <x/>
    </i>
    <i r="4">
      <x v="29"/>
    </i>
    <i r="4">
      <x v="86"/>
    </i>
    <i>
      <x v="21"/>
    </i>
    <i r="1">
      <x v="6"/>
    </i>
    <i r="2">
      <x v="6"/>
    </i>
    <i r="3">
      <x/>
    </i>
    <i r="4">
      <x v="74"/>
    </i>
    <i>
      <x v="22"/>
    </i>
    <i r="1">
      <x v="6"/>
    </i>
    <i r="2">
      <x v="6"/>
    </i>
    <i r="3">
      <x/>
    </i>
    <i r="4">
      <x v="31"/>
    </i>
    <i>
      <x v="23"/>
    </i>
    <i r="1">
      <x v="6"/>
    </i>
    <i r="2">
      <x v="6"/>
    </i>
    <i r="3">
      <x/>
    </i>
    <i r="4">
      <x v="67"/>
    </i>
    <i>
      <x v="24"/>
    </i>
    <i r="1">
      <x v="6"/>
    </i>
    <i r="2">
      <x v="1"/>
    </i>
    <i r="3">
      <x/>
    </i>
    <i r="4">
      <x v="17"/>
    </i>
    <i r="4">
      <x v="33"/>
    </i>
    <i r="4">
      <x v="62"/>
    </i>
    <i r="4">
      <x v="92"/>
    </i>
    <i r="4">
      <x v="102"/>
    </i>
    <i r="3">
      <x v="1"/>
    </i>
    <i r="4">
      <x v="25"/>
    </i>
    <i r="1">
      <x v="14"/>
    </i>
    <i r="2">
      <x v="1"/>
    </i>
    <i r="3">
      <x/>
    </i>
    <i r="4">
      <x v="130"/>
    </i>
    <i r="4">
      <x v="131"/>
    </i>
    <i r="4">
      <x v="132"/>
    </i>
    <i>
      <x v="25"/>
    </i>
    <i r="1">
      <x v="6"/>
    </i>
    <i r="2">
      <x/>
    </i>
    <i r="3">
      <x/>
    </i>
    <i r="4">
      <x v="47"/>
    </i>
    <i r="4">
      <x v="80"/>
    </i>
    <i>
      <x v="27"/>
    </i>
    <i r="1">
      <x v="14"/>
    </i>
    <i r="2">
      <x/>
    </i>
    <i r="3">
      <x/>
    </i>
    <i r="4">
      <x v="119"/>
    </i>
    <i>
      <x v="28"/>
    </i>
    <i r="1">
      <x v="14"/>
    </i>
    <i r="2">
      <x/>
    </i>
    <i r="3">
      <x/>
    </i>
    <i r="4">
      <x v="100"/>
    </i>
    <i>
      <x v="29"/>
    </i>
    <i r="1">
      <x v="6"/>
    </i>
    <i r="2">
      <x/>
    </i>
    <i r="3">
      <x/>
    </i>
    <i r="4">
      <x v="4"/>
    </i>
    <i r="4">
      <x v="8"/>
    </i>
    <i r="4">
      <x v="13"/>
    </i>
    <i r="4">
      <x v="26"/>
    </i>
    <i r="4">
      <x v="39"/>
    </i>
    <i r="4">
      <x v="40"/>
    </i>
    <i r="4">
      <x v="42"/>
    </i>
    <i r="4">
      <x v="46"/>
    </i>
    <i r="4">
      <x v="53"/>
    </i>
    <i r="4">
      <x v="57"/>
    </i>
    <i r="4">
      <x v="58"/>
    </i>
    <i r="4">
      <x v="60"/>
    </i>
    <i r="4">
      <x v="62"/>
    </i>
    <i r="4">
      <x v="65"/>
    </i>
    <i r="4">
      <x v="66"/>
    </i>
    <i r="4">
      <x v="69"/>
    </i>
    <i r="4">
      <x v="81"/>
    </i>
    <i r="4">
      <x v="87"/>
    </i>
    <i r="4">
      <x v="90"/>
    </i>
    <i r="4">
      <x v="107"/>
    </i>
    <i r="3">
      <x v="1"/>
    </i>
    <i r="4">
      <x v="85"/>
    </i>
    <i r="4">
      <x v="89"/>
    </i>
    <i r="4">
      <x v="105"/>
    </i>
    <i r="2">
      <x v="1"/>
    </i>
    <i r="3">
      <x/>
    </i>
    <i r="4">
      <x v="45"/>
    </i>
    <i r="4">
      <x v="71"/>
    </i>
    <i r="2">
      <x v="3"/>
    </i>
    <i r="3">
      <x/>
    </i>
    <i r="4">
      <x v="15"/>
    </i>
    <i r="4">
      <x v="35"/>
    </i>
    <i r="4">
      <x v="52"/>
    </i>
    <i r="4">
      <x v="79"/>
    </i>
    <i r="4">
      <x v="91"/>
    </i>
    <i r="4">
      <x v="98"/>
    </i>
    <i r="1">
      <x v="14"/>
    </i>
    <i r="2">
      <x/>
    </i>
    <i r="3">
      <x/>
    </i>
    <i r="4">
      <x v="122"/>
    </i>
    <i r="4">
      <x v="127"/>
    </i>
    <i r="1">
      <x v="15"/>
    </i>
    <i r="1">
      <x v="24"/>
    </i>
    <i r="2">
      <x v="1"/>
    </i>
    <i r="3">
      <x v="1"/>
    </i>
    <i r="4">
      <x v="113"/>
    </i>
    <i r="4">
      <x v="114"/>
    </i>
    <i r="4">
      <x v="115"/>
    </i>
    <i>
      <x v="30"/>
    </i>
    <i r="1">
      <x v="6"/>
    </i>
    <i r="2">
      <x v="1"/>
    </i>
    <i r="3">
      <x/>
    </i>
    <i r="4">
      <x v="24"/>
    </i>
    <i>
      <x v="31"/>
    </i>
    <i r="1">
      <x v="6"/>
    </i>
    <i r="2">
      <x/>
    </i>
    <i r="3">
      <x/>
    </i>
    <i r="4">
      <x v="2"/>
    </i>
    <i>
      <x v="32"/>
    </i>
    <i r="1">
      <x v="6"/>
    </i>
    <i r="2">
      <x/>
    </i>
    <i r="3">
      <x/>
    </i>
    <i r="4">
      <x v="63"/>
    </i>
    <i>
      <x v="33"/>
    </i>
    <i r="1">
      <x v="14"/>
    </i>
    <i r="2">
      <x v="1"/>
    </i>
    <i r="3">
      <x/>
    </i>
    <i r="4"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 Schválený rozpočet 2024" fld="12" baseField="0" baseItem="0"/>
    <dataField name=" Upravený rozpočet 2024" fld="13" baseField="0" baseItem="0"/>
  </dataFields>
  <formats count="3">
    <format dxfId="223">
      <pivotArea outline="0" collapsedLevelsAreSubtotals="1" fieldPosition="0"/>
    </format>
    <format dxfId="222">
      <pivotArea outline="0" collapsedLevelsAreSubtotals="1" fieldPosition="0"/>
    </format>
    <format dxfId="221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Kontingenční tabulka8" cacheId="47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Náklady">
  <location ref="A21:D37" firstHeaderRow="0" firstDataRow="1" firstDataCol="1"/>
  <pivotFields count="6">
    <pivotField axis="axisRow" showAll="0">
      <items count="17">
        <item x="0"/>
        <item x="1"/>
        <item m="1" x="11"/>
        <item x="6"/>
        <item m="1" x="13"/>
        <item m="1" x="14"/>
        <item m="1" x="15"/>
        <item m="1" x="12"/>
        <item x="8"/>
        <item x="7"/>
        <item x="9"/>
        <item m="1" x="10"/>
        <item x="3"/>
        <item x="4"/>
        <item x="2"/>
        <item x="5"/>
        <item t="default"/>
      </items>
    </pivotField>
    <pivotField axis="axisRow" showAll="0">
      <items count="7">
        <item x="0"/>
        <item x="1"/>
        <item x="4"/>
        <item x="3"/>
        <item x="2"/>
        <item m="1" x="5"/>
        <item t="default"/>
      </items>
    </pivotField>
    <pivotField showAll="0"/>
    <pivotField dataField="1" showAll="0"/>
    <pivotField dataField="1" showAll="0"/>
    <pivotField dataField="1" numFmtId="3" showAll="0"/>
  </pivotFields>
  <rowFields count="2">
    <field x="1"/>
    <field x="0"/>
  </rowFields>
  <rowItems count="16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>
      <x v="2"/>
    </i>
    <i r="1">
      <x v="10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8">
    <format dxfId="93">
      <pivotArea outline="0" collapsedLevelsAreSubtotals="1" fieldPosition="0"/>
    </format>
    <format dxfId="9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1">
      <pivotArea field="1" type="button" dataOnly="0" labelOnly="1" outline="0" axis="axisRow" fieldPosition="0"/>
    </format>
    <format dxfId="9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9">
      <pivotArea field="1" type="button" dataOnly="0" labelOnly="1" outline="0" axis="axisRow" fieldPosition="0"/>
    </format>
    <format dxfId="8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7">
      <pivotArea grandRow="1" outline="0" collapsedLevelsAreSubtotals="1" fieldPosition="0"/>
    </format>
    <format dxfId="86">
      <pivotArea dataOnly="0" labelOnly="1" grandRow="1" outline="0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1" type="button" dataOnly="0" labelOnly="1" outline="0" axis="axisRow" fieldPosition="0"/>
    </format>
    <format dxfId="82">
      <pivotArea dataOnly="0" labelOnly="1" fieldPosition="0">
        <references count="1">
          <reference field="1" count="0"/>
        </references>
      </pivotArea>
    </format>
    <format dxfId="81">
      <pivotArea dataOnly="0" labelOnly="1" grandRow="1" outline="0" fieldPosition="0"/>
    </format>
    <format dxfId="80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79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78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77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76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7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1" type="button" dataOnly="0" labelOnly="1" outline="0" axis="axisRow" fieldPosition="0"/>
    </format>
    <format dxfId="71">
      <pivotArea dataOnly="0" labelOnly="1" fieldPosition="0">
        <references count="1">
          <reference field="1" count="0"/>
        </references>
      </pivotArea>
    </format>
    <format dxfId="70">
      <pivotArea dataOnly="0" labelOnly="1" grandRow="1" outline="0" fieldPosition="0"/>
    </format>
    <format dxfId="69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68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67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66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65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6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3">
      <pivotArea field="1" type="button" dataOnly="0" labelOnly="1" outline="0" axis="axisRow" fieldPosition="0"/>
    </format>
    <format dxfId="62">
      <pivotArea dataOnly="0" labelOnly="1" fieldPosition="0">
        <references count="1">
          <reference field="1" count="0"/>
        </references>
      </pivotArea>
    </format>
    <format dxfId="61">
      <pivotArea dataOnly="0" labelOnly="1" grandRow="1" outline="0" fieldPosition="0"/>
    </format>
    <format dxfId="60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59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58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57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56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Kontingenční tabulka6" cacheId="5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Výnosy">
  <location ref="A7:D19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x="7"/>
        <item x="5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2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>
      <x v="2"/>
    </i>
    <i r="1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2">
    <format dxfId="125">
      <pivotArea outline="0" collapsedLevelsAreSubtotals="1" fieldPosition="0"/>
    </format>
    <format dxfId="1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3">
      <pivotArea field="1" type="button" dataOnly="0" labelOnly="1" outline="0" axis="axisRow" fieldPosition="0"/>
    </format>
    <format dxfId="1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1">
      <pivotArea field="1" type="button" dataOnly="0" labelOnly="1" outline="0" axis="axisRow" fieldPosition="0"/>
    </format>
    <format dxfId="12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9">
      <pivotArea grandRow="1" outline="0" collapsedLevelsAreSubtotals="1" fieldPosition="0"/>
    </format>
    <format dxfId="118">
      <pivotArea dataOnly="0" labelOnly="1" grandRow="1" outline="0" fieldPosition="0"/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1" type="button" dataOnly="0" labelOnly="1" outline="0" axis="axisRow" fieldPosition="0"/>
    </format>
    <format dxfId="114">
      <pivotArea dataOnly="0" labelOnly="1" fieldPosition="0">
        <references count="1">
          <reference field="1" count="0"/>
        </references>
      </pivotArea>
    </format>
    <format dxfId="113">
      <pivotArea dataOnly="0" labelOnly="1" grandRow="1" outline="0" fieldPosition="0"/>
    </format>
    <format dxfId="112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111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110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10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1" type="button" dataOnly="0" labelOnly="1" outline="0" axis="axisRow" fieldPosition="0"/>
    </format>
    <format dxfId="105">
      <pivotArea dataOnly="0" labelOnly="1" fieldPosition="0">
        <references count="1">
          <reference field="1" count="0"/>
        </references>
      </pivotArea>
    </format>
    <format dxfId="104">
      <pivotArea dataOnly="0" labelOnly="1" grandRow="1" outline="0" fieldPosition="0"/>
    </format>
    <format dxfId="103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102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101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10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9">
      <pivotArea field="1" type="button" dataOnly="0" labelOnly="1" outline="0" axis="axisRow" fieldPosition="0"/>
    </format>
    <format dxfId="98">
      <pivotArea dataOnly="0" labelOnly="1" fieldPosition="0">
        <references count="1">
          <reference field="1" count="0"/>
        </references>
      </pivotArea>
    </format>
    <format dxfId="97">
      <pivotArea dataOnly="0" labelOnly="1" grandRow="1" outline="0" fieldPosition="0"/>
    </format>
    <format dxfId="96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95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94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Kontingenční tabulka12" cacheId="5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Výdaje">
  <location ref="A68:D83" firstHeaderRow="0" firstDataRow="1" firstDataCol="1"/>
  <pivotFields count="6">
    <pivotField axis="axisRow" showAll="0">
      <items count="8">
        <item x="3"/>
        <item x="0"/>
        <item x="5"/>
        <item x="6"/>
        <item x="1"/>
        <item x="4"/>
        <item x="2"/>
        <item t="default"/>
      </items>
    </pivotField>
    <pivotField axis="axisRow" showAll="0">
      <items count="6">
        <item x="0"/>
        <item x="1"/>
        <item x="3"/>
        <item x="4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>
      <x v="4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9">
    <format dxfId="174">
      <pivotArea outline="0" collapsedLevelsAreSubtotals="1" fieldPosition="0"/>
    </format>
    <format dxfId="17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2">
      <pivotArea field="1" type="button" dataOnly="0" labelOnly="1" outline="0" axis="axisRow" fieldPosition="0"/>
    </format>
    <format dxfId="17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0">
      <pivotArea dataOnly="0" grandRow="1" axis="axisRow" fieldPosition="0"/>
    </format>
    <format dxfId="169">
      <pivotArea field="1" type="button" dataOnly="0" labelOnly="1" outline="0" axis="axisRow" fieldPosition="0"/>
    </format>
    <format dxfId="16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7">
      <pivotArea field="1" type="button" dataOnly="0" labelOnly="1" outline="0" axis="axisRow" fieldPosition="0"/>
    </format>
    <format dxfId="16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5">
      <pivotArea grandRow="1" outline="0" collapsedLevelsAreSubtotals="1" fieldPosition="0"/>
    </format>
    <format dxfId="164">
      <pivotArea dataOnly="0" labelOnly="1" grandRow="1" outline="0" fieldPosition="0"/>
    </format>
    <format dxfId="163">
      <pivotArea field="1" type="button" dataOnly="0" labelOnly="1" outline="0" axis="axisRow" fieldPosition="0"/>
    </format>
    <format dxfId="16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1">
      <pivotArea grandRow="1" outline="0" collapsedLevelsAreSubtotals="1" fieldPosition="0"/>
    </format>
    <format dxfId="160">
      <pivotArea dataOnly="0" labelOnly="1" grandRow="1" outline="0" fieldPosition="0"/>
    </format>
    <format dxfId="159">
      <pivotArea type="all" dataOnly="0" outline="0" fieldPosition="0"/>
    </format>
    <format dxfId="158">
      <pivotArea outline="0" collapsedLevelsAreSubtotals="1" fieldPosition="0"/>
    </format>
    <format dxfId="157">
      <pivotArea field="1" type="button" dataOnly="0" labelOnly="1" outline="0" axis="axisRow" fieldPosition="0"/>
    </format>
    <format dxfId="156">
      <pivotArea dataOnly="0" labelOnly="1" fieldPosition="0">
        <references count="1">
          <reference field="1" count="0"/>
        </references>
      </pivotArea>
    </format>
    <format dxfId="155">
      <pivotArea dataOnly="0" labelOnly="1" grandRow="1" outline="0" fieldPosition="0"/>
    </format>
    <format dxfId="154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153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152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151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150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4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field="1" type="button" dataOnly="0" labelOnly="1" outline="0" axis="axisRow" fieldPosition="0"/>
    </format>
    <format dxfId="145">
      <pivotArea dataOnly="0" labelOnly="1" fieldPosition="0">
        <references count="1">
          <reference field="1" count="0"/>
        </references>
      </pivotArea>
    </format>
    <format dxfId="144">
      <pivotArea dataOnly="0" labelOnly="1" grandRow="1" outline="0" fieldPosition="0"/>
    </format>
    <format dxfId="143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142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141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140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139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3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7">
      <pivotArea field="1" type="button" dataOnly="0" labelOnly="1" outline="0" axis="axisRow" fieldPosition="0"/>
    </format>
    <format dxfId="136">
      <pivotArea dataOnly="0" labelOnly="1" fieldPosition="0">
        <references count="1">
          <reference field="1" count="0"/>
        </references>
      </pivotArea>
    </format>
    <format dxfId="135">
      <pivotArea dataOnly="0" labelOnly="1" grandRow="1" outline="0" fieldPosition="0"/>
    </format>
    <format dxfId="134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133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132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131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130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29">
      <pivotArea field="1" type="button" dataOnly="0" labelOnly="1" outline="0" axis="axisRow" fieldPosition="0"/>
    </format>
    <format dxfId="1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7">
      <pivotArea grandRow="1" outline="0" collapsedLevelsAreSubtotals="1" fieldPosition="0"/>
    </format>
    <format dxfId="12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Kontingenční tabulka10" cacheId="5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Příjmy">
  <location ref="A51:D66" firstHeaderRow="0" firstDataRow="1" firstDataCol="1"/>
  <pivotFields count="6">
    <pivotField axis="axisRow" showAll="0">
      <items count="12">
        <item m="1" x="10"/>
        <item x="0"/>
        <item m="1" x="8"/>
        <item x="5"/>
        <item x="3"/>
        <item x="2"/>
        <item x="7"/>
        <item x="4"/>
        <item x="1"/>
        <item m="1" x="9"/>
        <item x="6"/>
        <item t="default"/>
      </items>
    </pivotField>
    <pivotField axis="axisRow" showAll="0">
      <items count="6">
        <item x="0"/>
        <item x="1"/>
        <item x="3"/>
        <item x="2"/>
        <item m="1" x="4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>
      <x v="3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6">
    <format dxfId="220">
      <pivotArea outline="0" collapsedLevelsAreSubtotals="1" fieldPosition="0"/>
    </format>
    <format dxfId="2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8">
      <pivotArea grandRow="1" outline="0" collapsedLevelsAreSubtotals="1" fieldPosition="0"/>
    </format>
    <format dxfId="217">
      <pivotArea dataOnly="0" labelOnly="1" grandRow="1" outline="0" fieldPosition="0"/>
    </format>
    <format dxfId="216">
      <pivotArea field="1" type="button" dataOnly="0" labelOnly="1" outline="0" axis="axisRow" fieldPosition="0"/>
    </format>
    <format dxfId="2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4">
      <pivotArea field="1" type="button" dataOnly="0" labelOnly="1" outline="0" axis="axisRow" fieldPosition="0"/>
    </format>
    <format dxfId="2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2">
      <pivotArea field="1" type="button" dataOnly="0" labelOnly="1" outline="0" axis="axisRow" fieldPosition="0"/>
    </format>
    <format dxfId="2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0">
      <pivotArea dataOnly="0" grandRow="1" axis="axisRow" fieldPosition="0"/>
    </format>
    <format dxfId="209">
      <pivotArea field="1" type="button" dataOnly="0" labelOnly="1" outline="0" axis="axisRow" fieldPosition="0"/>
    </format>
    <format dxfId="20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7">
      <pivotArea grandRow="1" outline="0" collapsedLevelsAreSubtotals="1" fieldPosition="0"/>
    </format>
    <format dxfId="206">
      <pivotArea dataOnly="0" labelOnly="1" grandRow="1" outline="0" fieldPosition="0"/>
    </format>
    <format dxfId="205">
      <pivotArea type="all" dataOnly="0" outline="0" fieldPosition="0"/>
    </format>
    <format dxfId="204">
      <pivotArea outline="0" collapsedLevelsAreSubtotals="1" fieldPosition="0"/>
    </format>
    <format dxfId="203">
      <pivotArea field="1" type="button" dataOnly="0" labelOnly="1" outline="0" axis="axisRow" fieldPosition="0"/>
    </format>
    <format dxfId="202">
      <pivotArea dataOnly="0" labelOnly="1" fieldPosition="0">
        <references count="1">
          <reference field="1" count="0"/>
        </references>
      </pivotArea>
    </format>
    <format dxfId="201">
      <pivotArea dataOnly="0" labelOnly="1" grandRow="1" outline="0" fieldPosition="0"/>
    </format>
    <format dxfId="200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99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98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97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9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5">
      <pivotArea type="all" dataOnly="0" outline="0" fieldPosition="0"/>
    </format>
    <format dxfId="194">
      <pivotArea outline="0" collapsedLevelsAreSubtotals="1" fieldPosition="0"/>
    </format>
    <format dxfId="193">
      <pivotArea field="1" type="button" dataOnly="0" labelOnly="1" outline="0" axis="axisRow" fieldPosition="0"/>
    </format>
    <format dxfId="192">
      <pivotArea dataOnly="0" labelOnly="1" fieldPosition="0">
        <references count="1">
          <reference field="1" count="0"/>
        </references>
      </pivotArea>
    </format>
    <format dxfId="191">
      <pivotArea dataOnly="0" labelOnly="1" grandRow="1" outline="0" fieldPosition="0"/>
    </format>
    <format dxfId="190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89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88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87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8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5">
      <pivotArea field="1" type="button" dataOnly="0" labelOnly="1" outline="0" axis="axisRow" fieldPosition="0"/>
    </format>
    <format dxfId="184">
      <pivotArea dataOnly="0" labelOnly="1" fieldPosition="0">
        <references count="1">
          <reference field="1" count="0"/>
        </references>
      </pivotArea>
    </format>
    <format dxfId="183">
      <pivotArea dataOnly="0" labelOnly="1" grandRow="1" outline="0" fieldPosition="0"/>
    </format>
    <format dxfId="182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81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80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79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78">
      <pivotArea field="1" type="button" dataOnly="0" labelOnly="1" outline="0" axis="axisRow" fieldPosition="0"/>
    </format>
    <format dxfId="17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6">
      <pivotArea grandRow="1" outline="0" collapsedLevelsAreSubtotals="1" fieldPosition="0"/>
    </format>
    <format dxfId="17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ulka2" displayName="Tabulka2" ref="A3:P146" totalsRowShown="0" headerRowDxfId="52" dataDxfId="51">
  <autoFilter ref="A3:P146"/>
  <tableColumns count="16">
    <tableColumn id="2" name="Oddíl a paragraf rozpočtu" dataDxfId="50"/>
    <tableColumn id="12" name="ODPA" dataDxfId="49"/>
    <tableColumn id="3" name="POL" dataDxfId="48"/>
    <tableColumn id="17" name="Popis položky" dataDxfId="47"/>
    <tableColumn id="18" name="UZ" dataDxfId="46"/>
    <tableColumn id="15" name="ORJ" dataDxfId="45"/>
    <tableColumn id="16" name="ORG" dataDxfId="44"/>
    <tableColumn id="4" name="Kapitola" dataDxfId="43"/>
    <tableColumn id="5" name="ORJ - Správce rozpočtu" dataDxfId="42"/>
    <tableColumn id="14" name="ORJ - Správce" dataDxfId="41"/>
    <tableColumn id="6" name="Akce" dataDxfId="40"/>
    <tableColumn id="7" name="Druh výdaje" dataDxfId="39"/>
    <tableColumn id="8" name="Schválený rozpočet 2024" dataDxfId="38"/>
    <tableColumn id="9" name="Upravený rozpočet 2024" dataDxfId="37"/>
    <tableColumn id="10" name="Plnění 2024" dataDxfId="36"/>
    <tableColumn id="1" name="Zbývá k dočerpání" dataDxfId="35">
      <calculatedColumnFormula>Tabulka2[[#This Row],[Upravený rozpočet 2024]]-Tabulka2[[#This Row],[Plnění 2024]]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3" displayName="Tabulka3" ref="A4:L42" totalsRowShown="0" headerRowDxfId="34" dataDxfId="33">
  <autoFilter ref="A4:L42"/>
  <tableColumns count="12">
    <tableColumn id="1" name="Položka" dataDxfId="32"/>
    <tableColumn id="2" name="Seskupení položek" dataDxfId="31"/>
    <tableColumn id="3" name="Třída" dataDxfId="30"/>
    <tableColumn id="4" name="ORG" dataDxfId="29"/>
    <tableColumn id="5" name="ODPA" dataDxfId="28"/>
    <tableColumn id="6" name="POL" dataDxfId="27"/>
    <tableColumn id="7" name="ORJ" dataDxfId="26"/>
    <tableColumn id="8" name="Schválený rozpočet 2024" dataDxfId="25"/>
    <tableColumn id="9" name="Upravený rozpočet 2024" dataDxfId="24"/>
    <tableColumn id="10" name="Plnění 2024" dataDxfId="23"/>
    <tableColumn id="11" name="Zbývá plnit" dataDxfId="22">
      <calculatedColumnFormula>Tabulka3[[#This Row],[Upravený rozpočet 2024]]-Tabulka3[[#This Row],[Plnění 2024]]</calculatedColumnFormula>
    </tableColumn>
    <tableColumn id="12" name="UZ" dataDxfId="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ulka4" displayName="Tabulka4" ref="A46:J50" totalsRowShown="0" headerRowDxfId="20" dataDxfId="19">
  <autoFilter ref="A46:J50"/>
  <tableColumns count="10">
    <tableColumn id="1" name="Položka" dataDxfId="18"/>
    <tableColumn id="2" name="Seskupení položek" dataDxfId="17"/>
    <tableColumn id="3" name="Třída" dataDxfId="16"/>
    <tableColumn id="4" name="ORG" dataDxfId="15"/>
    <tableColumn id="5" name="ODPA" dataDxfId="14"/>
    <tableColumn id="6" name="POL" dataDxfId="13"/>
    <tableColumn id="7" name="ORJ" dataDxfId="12"/>
    <tableColumn id="8" name="Schválený rozpočet 2024" dataDxfId="11"/>
    <tableColumn id="9" name="Upravený rozpočet 2024" dataDxfId="10"/>
    <tableColumn id="10" name="Čerpání  2024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6.bin"/><Relationship Id="rId4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topLeftCell="A76" workbookViewId="0">
      <selection activeCell="C99" sqref="C99"/>
    </sheetView>
  </sheetViews>
  <sheetFormatPr defaultRowHeight="12.75" x14ac:dyDescent="0.2"/>
  <cols>
    <col min="1" max="1" width="9.28515625" style="179" customWidth="1"/>
    <col min="2" max="2" width="37.5703125" style="179" customWidth="1"/>
    <col min="3" max="3" width="11.85546875" style="179" customWidth="1"/>
    <col min="4" max="4" width="12.42578125" style="179" customWidth="1"/>
    <col min="5" max="5" width="43.7109375" style="180" customWidth="1"/>
    <col min="6" max="6" width="40.85546875" style="179" customWidth="1"/>
    <col min="7" max="7" width="9.140625" style="179"/>
    <col min="8" max="9" width="10.140625" style="179" bestFit="1" customWidth="1"/>
    <col min="10" max="16384" width="9.140625" style="179"/>
  </cols>
  <sheetData>
    <row r="1" spans="1:6" x14ac:dyDescent="0.2">
      <c r="A1" s="178" t="s">
        <v>490</v>
      </c>
    </row>
    <row r="3" spans="1:6" s="180" customFormat="1" ht="28.15" customHeight="1" x14ac:dyDescent="0.2">
      <c r="A3" s="180" t="s">
        <v>346</v>
      </c>
      <c r="B3" s="180" t="s">
        <v>347</v>
      </c>
      <c r="C3" s="180" t="s">
        <v>348</v>
      </c>
      <c r="D3" s="180" t="s">
        <v>349</v>
      </c>
      <c r="E3" s="180" t="s">
        <v>350</v>
      </c>
      <c r="F3" s="180" t="s">
        <v>351</v>
      </c>
    </row>
    <row r="4" spans="1:6" s="181" customFormat="1" x14ac:dyDescent="0.25">
      <c r="E4" s="182"/>
    </row>
    <row r="5" spans="1:6" s="187" customFormat="1" ht="27" customHeight="1" x14ac:dyDescent="0.25">
      <c r="A5" s="193">
        <v>1</v>
      </c>
      <c r="B5" s="187" t="s">
        <v>352</v>
      </c>
      <c r="C5" s="189">
        <v>297000</v>
      </c>
      <c r="D5" s="189">
        <v>297000</v>
      </c>
      <c r="E5" s="194" t="s">
        <v>353</v>
      </c>
      <c r="F5" s="187" t="s">
        <v>354</v>
      </c>
    </row>
    <row r="6" spans="1:6" s="187" customFormat="1" x14ac:dyDescent="0.25">
      <c r="A6" s="193"/>
      <c r="C6" s="189"/>
      <c r="D6" s="189"/>
      <c r="E6" s="194"/>
    </row>
    <row r="7" spans="1:6" s="188" customFormat="1" ht="27" customHeight="1" x14ac:dyDescent="0.25">
      <c r="A7" s="190">
        <v>2</v>
      </c>
      <c r="B7" s="188" t="s">
        <v>355</v>
      </c>
      <c r="C7" s="191">
        <v>518000</v>
      </c>
      <c r="D7" s="191">
        <v>518000</v>
      </c>
      <c r="E7" s="192" t="s">
        <v>356</v>
      </c>
      <c r="F7" s="187" t="s">
        <v>357</v>
      </c>
    </row>
    <row r="8" spans="1:6" s="187" customFormat="1" x14ac:dyDescent="0.25">
      <c r="A8" s="193"/>
      <c r="C8" s="189"/>
      <c r="D8" s="189"/>
      <c r="E8" s="194"/>
    </row>
    <row r="9" spans="1:6" s="187" customFormat="1" ht="27" customHeight="1" x14ac:dyDescent="0.25">
      <c r="A9" s="193">
        <v>3</v>
      </c>
      <c r="B9" s="187" t="s">
        <v>358</v>
      </c>
      <c r="C9" s="189">
        <v>7600000</v>
      </c>
      <c r="D9" s="189">
        <v>7600000</v>
      </c>
      <c r="E9" s="194" t="s">
        <v>359</v>
      </c>
      <c r="F9" s="187" t="s">
        <v>360</v>
      </c>
    </row>
    <row r="10" spans="1:6" s="187" customFormat="1" ht="14.45" customHeight="1" x14ac:dyDescent="0.25">
      <c r="A10" s="193"/>
      <c r="C10" s="189"/>
      <c r="D10" s="189"/>
      <c r="E10" s="194"/>
    </row>
    <row r="11" spans="1:6" s="187" customFormat="1" ht="27" customHeight="1" x14ac:dyDescent="0.25">
      <c r="A11" s="193">
        <v>4</v>
      </c>
      <c r="B11" s="188" t="s">
        <v>355</v>
      </c>
      <c r="C11" s="189">
        <v>9500000</v>
      </c>
      <c r="D11" s="189">
        <v>9500000</v>
      </c>
      <c r="E11" s="194" t="s">
        <v>361</v>
      </c>
      <c r="F11" s="187" t="s">
        <v>362</v>
      </c>
    </row>
    <row r="12" spans="1:6" s="187" customFormat="1" ht="14.45" customHeight="1" x14ac:dyDescent="0.25">
      <c r="A12" s="193"/>
      <c r="C12" s="189"/>
      <c r="D12" s="189"/>
      <c r="E12" s="194"/>
    </row>
    <row r="13" spans="1:6" s="187" customFormat="1" ht="27" customHeight="1" x14ac:dyDescent="0.25">
      <c r="A13" s="193">
        <v>5</v>
      </c>
      <c r="B13" s="187" t="s">
        <v>363</v>
      </c>
      <c r="C13" s="189">
        <v>0</v>
      </c>
      <c r="D13" s="189">
        <v>138000</v>
      </c>
      <c r="E13" s="194" t="s">
        <v>364</v>
      </c>
      <c r="F13" s="187" t="s">
        <v>365</v>
      </c>
    </row>
    <row r="14" spans="1:6" s="187" customFormat="1" ht="27" customHeight="1" x14ac:dyDescent="0.25">
      <c r="A14" s="193">
        <v>5</v>
      </c>
      <c r="B14" s="187" t="s">
        <v>366</v>
      </c>
      <c r="C14" s="189">
        <v>0</v>
      </c>
      <c r="D14" s="189">
        <v>121200</v>
      </c>
      <c r="E14" s="194" t="s">
        <v>364</v>
      </c>
      <c r="F14" s="187" t="s">
        <v>365</v>
      </c>
    </row>
    <row r="15" spans="1:6" s="187" customFormat="1" ht="11.25" customHeight="1" x14ac:dyDescent="0.25">
      <c r="A15" s="193"/>
      <c r="C15" s="189"/>
      <c r="D15" s="189"/>
      <c r="E15" s="194"/>
    </row>
    <row r="16" spans="1:6" s="187" customFormat="1" ht="27" customHeight="1" x14ac:dyDescent="0.25">
      <c r="A16" s="193">
        <v>6</v>
      </c>
      <c r="B16" s="187" t="s">
        <v>367</v>
      </c>
      <c r="C16" s="189">
        <v>0</v>
      </c>
      <c r="D16" s="189">
        <v>465300</v>
      </c>
      <c r="E16" s="194" t="s">
        <v>368</v>
      </c>
      <c r="F16" s="187" t="s">
        <v>369</v>
      </c>
    </row>
    <row r="17" spans="1:9" s="187" customFormat="1" ht="27" customHeight="1" x14ac:dyDescent="0.25">
      <c r="A17" s="193">
        <v>6</v>
      </c>
      <c r="B17" s="187" t="s">
        <v>367</v>
      </c>
      <c r="C17" s="189">
        <v>0</v>
      </c>
      <c r="D17" s="189">
        <v>9771500</v>
      </c>
      <c r="E17" s="194" t="s">
        <v>368</v>
      </c>
      <c r="F17" s="187" t="s">
        <v>369</v>
      </c>
    </row>
    <row r="18" spans="1:9" s="187" customFormat="1" ht="27" customHeight="1" x14ac:dyDescent="0.25">
      <c r="A18" s="193">
        <v>6</v>
      </c>
      <c r="B18" s="187" t="s">
        <v>355</v>
      </c>
      <c r="C18" s="189">
        <v>0</v>
      </c>
      <c r="D18" s="189">
        <v>537900</v>
      </c>
      <c r="E18" s="194" t="s">
        <v>370</v>
      </c>
      <c r="F18" s="187" t="s">
        <v>369</v>
      </c>
    </row>
    <row r="19" spans="1:9" s="187" customFormat="1" ht="27" customHeight="1" x14ac:dyDescent="0.25">
      <c r="A19" s="193">
        <v>6</v>
      </c>
      <c r="B19" s="187" t="s">
        <v>367</v>
      </c>
      <c r="C19" s="189">
        <v>0</v>
      </c>
      <c r="D19" s="189">
        <v>3974600</v>
      </c>
      <c r="E19" s="194" t="s">
        <v>371</v>
      </c>
      <c r="F19" s="187" t="s">
        <v>369</v>
      </c>
      <c r="I19" s="189"/>
    </row>
    <row r="20" spans="1:9" s="188" customFormat="1" ht="25.5" x14ac:dyDescent="0.25">
      <c r="A20" s="190">
        <v>6</v>
      </c>
      <c r="B20" s="188" t="s">
        <v>372</v>
      </c>
      <c r="C20" s="191">
        <v>0</v>
      </c>
      <c r="D20" s="191">
        <v>3878600</v>
      </c>
      <c r="E20" s="192" t="s">
        <v>373</v>
      </c>
      <c r="F20" s="187" t="s">
        <v>369</v>
      </c>
    </row>
    <row r="21" spans="1:9" s="187" customFormat="1" ht="27" customHeight="1" x14ac:dyDescent="0.25">
      <c r="A21" s="193">
        <v>6</v>
      </c>
      <c r="B21" s="187" t="s">
        <v>358</v>
      </c>
      <c r="C21" s="189">
        <v>0</v>
      </c>
      <c r="D21" s="189">
        <v>376400</v>
      </c>
      <c r="E21" s="194" t="s">
        <v>374</v>
      </c>
      <c r="F21" s="187" t="s">
        <v>369</v>
      </c>
      <c r="I21" s="189"/>
    </row>
    <row r="22" spans="1:9" s="187" customFormat="1" ht="27" customHeight="1" x14ac:dyDescent="0.25">
      <c r="A22" s="193">
        <v>6</v>
      </c>
      <c r="B22" s="187" t="s">
        <v>367</v>
      </c>
      <c r="C22" s="189">
        <v>0</v>
      </c>
      <c r="D22" s="189">
        <v>3000000</v>
      </c>
      <c r="E22" s="194" t="s">
        <v>375</v>
      </c>
      <c r="F22" s="187" t="s">
        <v>369</v>
      </c>
    </row>
    <row r="23" spans="1:9" s="187" customFormat="1" ht="27" customHeight="1" x14ac:dyDescent="0.25">
      <c r="A23" s="193">
        <v>6</v>
      </c>
      <c r="B23" s="187" t="s">
        <v>367</v>
      </c>
      <c r="C23" s="189">
        <v>0</v>
      </c>
      <c r="D23" s="189">
        <v>17339200</v>
      </c>
      <c r="E23" s="194" t="s">
        <v>376</v>
      </c>
      <c r="F23" s="187" t="s">
        <v>369</v>
      </c>
    </row>
    <row r="24" spans="1:9" s="187" customFormat="1" ht="27" customHeight="1" x14ac:dyDescent="0.25">
      <c r="A24" s="193">
        <v>6</v>
      </c>
      <c r="B24" s="187" t="s">
        <v>367</v>
      </c>
      <c r="C24" s="189">
        <v>0</v>
      </c>
      <c r="D24" s="189">
        <v>1704600</v>
      </c>
      <c r="E24" s="194" t="s">
        <v>376</v>
      </c>
      <c r="F24" s="187" t="s">
        <v>369</v>
      </c>
    </row>
    <row r="25" spans="1:9" s="187" customFormat="1" ht="27" customHeight="1" x14ac:dyDescent="0.25">
      <c r="A25" s="193">
        <v>6</v>
      </c>
      <c r="B25" s="187" t="s">
        <v>367</v>
      </c>
      <c r="C25" s="189">
        <v>0</v>
      </c>
      <c r="D25" s="189">
        <v>8000000</v>
      </c>
      <c r="E25" s="194" t="s">
        <v>377</v>
      </c>
      <c r="F25" s="187" t="s">
        <v>369</v>
      </c>
    </row>
    <row r="26" spans="1:9" s="187" customFormat="1" ht="27" customHeight="1" x14ac:dyDescent="0.25">
      <c r="A26" s="193">
        <v>6</v>
      </c>
      <c r="B26" s="187" t="s">
        <v>378</v>
      </c>
      <c r="C26" s="189">
        <v>0</v>
      </c>
      <c r="D26" s="189">
        <v>2000000</v>
      </c>
      <c r="E26" s="194" t="s">
        <v>379</v>
      </c>
      <c r="F26" s="187" t="s">
        <v>369</v>
      </c>
    </row>
    <row r="27" spans="1:9" s="187" customFormat="1" ht="27" customHeight="1" x14ac:dyDescent="0.25">
      <c r="A27" s="193">
        <v>6</v>
      </c>
      <c r="B27" s="187" t="s">
        <v>358</v>
      </c>
      <c r="C27" s="189">
        <v>0</v>
      </c>
      <c r="D27" s="189">
        <v>3361300</v>
      </c>
      <c r="E27" s="194" t="s">
        <v>380</v>
      </c>
      <c r="F27" s="187" t="s">
        <v>369</v>
      </c>
    </row>
    <row r="28" spans="1:9" s="187" customFormat="1" ht="27" customHeight="1" x14ac:dyDescent="0.25">
      <c r="A28" s="193">
        <v>6</v>
      </c>
      <c r="B28" s="187" t="s">
        <v>381</v>
      </c>
      <c r="C28" s="189">
        <v>0</v>
      </c>
      <c r="D28" s="189">
        <v>13829700</v>
      </c>
      <c r="E28" s="194" t="s">
        <v>382</v>
      </c>
      <c r="F28" s="187" t="s">
        <v>369</v>
      </c>
      <c r="I28" s="189"/>
    </row>
    <row r="29" spans="1:9" s="187" customFormat="1" ht="27" customHeight="1" x14ac:dyDescent="0.25">
      <c r="A29" s="193">
        <v>6</v>
      </c>
      <c r="B29" s="187" t="s">
        <v>383</v>
      </c>
      <c r="C29" s="189">
        <v>0</v>
      </c>
      <c r="D29" s="189">
        <v>2000000</v>
      </c>
      <c r="E29" s="194" t="s">
        <v>384</v>
      </c>
      <c r="F29" s="187" t="s">
        <v>369</v>
      </c>
      <c r="I29" s="189"/>
    </row>
    <row r="30" spans="1:9" s="187" customFormat="1" x14ac:dyDescent="0.25">
      <c r="A30" s="193"/>
      <c r="C30" s="189"/>
      <c r="D30" s="189"/>
      <c r="E30" s="194"/>
    </row>
    <row r="31" spans="1:9" s="187" customFormat="1" ht="27" customHeight="1" x14ac:dyDescent="0.25">
      <c r="A31" s="193">
        <v>7</v>
      </c>
      <c r="B31" s="187" t="s">
        <v>378</v>
      </c>
      <c r="C31" s="189">
        <v>1700000</v>
      </c>
      <c r="D31" s="189">
        <v>1700000</v>
      </c>
      <c r="E31" s="194" t="s">
        <v>385</v>
      </c>
      <c r="F31" s="187" t="s">
        <v>386</v>
      </c>
      <c r="I31" s="189"/>
    </row>
    <row r="32" spans="1:9" s="187" customFormat="1" x14ac:dyDescent="0.25">
      <c r="A32" s="193"/>
      <c r="C32" s="189"/>
      <c r="D32" s="189"/>
      <c r="E32" s="194"/>
    </row>
    <row r="33" spans="1:9" s="187" customFormat="1" ht="27" customHeight="1" x14ac:dyDescent="0.25">
      <c r="A33" s="193">
        <v>8</v>
      </c>
      <c r="B33" s="187" t="s">
        <v>387</v>
      </c>
      <c r="C33" s="189">
        <v>0</v>
      </c>
      <c r="D33" s="189">
        <v>-267700</v>
      </c>
      <c r="E33" s="194" t="s">
        <v>388</v>
      </c>
      <c r="F33" s="187" t="s">
        <v>389</v>
      </c>
    </row>
    <row r="34" spans="1:9" s="187" customFormat="1" ht="27" customHeight="1" x14ac:dyDescent="0.25">
      <c r="A34" s="193">
        <v>8</v>
      </c>
      <c r="B34" s="187" t="s">
        <v>387</v>
      </c>
      <c r="C34" s="189">
        <v>0</v>
      </c>
      <c r="D34" s="189">
        <v>267700</v>
      </c>
      <c r="E34" s="194" t="s">
        <v>390</v>
      </c>
      <c r="F34" s="187" t="s">
        <v>389</v>
      </c>
    </row>
    <row r="35" spans="1:9" s="188" customFormat="1" x14ac:dyDescent="0.25">
      <c r="A35" s="190"/>
      <c r="C35" s="191"/>
      <c r="D35" s="191"/>
      <c r="E35" s="192"/>
      <c r="F35" s="187"/>
    </row>
    <row r="36" spans="1:9" s="205" customFormat="1" ht="27" customHeight="1" x14ac:dyDescent="0.25">
      <c r="A36" s="215">
        <v>9</v>
      </c>
      <c r="B36" s="205" t="s">
        <v>355</v>
      </c>
      <c r="C36" s="206">
        <v>1949900</v>
      </c>
      <c r="D36" s="206">
        <v>1949900</v>
      </c>
      <c r="E36" s="216" t="s">
        <v>403</v>
      </c>
      <c r="F36" s="207" t="s">
        <v>406</v>
      </c>
    </row>
    <row r="37" spans="1:9" s="205" customFormat="1" ht="25.5" x14ac:dyDescent="0.25">
      <c r="A37" s="215">
        <v>9</v>
      </c>
      <c r="B37" s="205" t="s">
        <v>404</v>
      </c>
      <c r="C37" s="206">
        <v>481400</v>
      </c>
      <c r="D37" s="206">
        <v>481400</v>
      </c>
      <c r="E37" s="216" t="s">
        <v>403</v>
      </c>
      <c r="F37" s="207" t="s">
        <v>406</v>
      </c>
    </row>
    <row r="38" spans="1:9" s="205" customFormat="1" ht="27" customHeight="1" x14ac:dyDescent="0.25">
      <c r="A38" s="215">
        <v>9</v>
      </c>
      <c r="B38" s="205" t="s">
        <v>405</v>
      </c>
      <c r="C38" s="206">
        <v>477500</v>
      </c>
      <c r="D38" s="206">
        <v>477500</v>
      </c>
      <c r="E38" s="216" t="s">
        <v>403</v>
      </c>
      <c r="F38" s="207" t="s">
        <v>406</v>
      </c>
      <c r="I38" s="206"/>
    </row>
    <row r="39" spans="1:9" s="187" customFormat="1" x14ac:dyDescent="0.25">
      <c r="A39" s="193"/>
      <c r="C39" s="189"/>
      <c r="D39" s="189"/>
      <c r="E39" s="194"/>
    </row>
    <row r="40" spans="1:9" s="207" customFormat="1" ht="27" customHeight="1" x14ac:dyDescent="0.25">
      <c r="A40" s="217">
        <v>10</v>
      </c>
      <c r="B40" s="207" t="s">
        <v>408</v>
      </c>
      <c r="C40" s="218">
        <v>212000</v>
      </c>
      <c r="D40" s="218">
        <v>212000</v>
      </c>
      <c r="E40" s="219" t="s">
        <v>407</v>
      </c>
      <c r="F40" s="207" t="s">
        <v>409</v>
      </c>
    </row>
    <row r="41" spans="1:9" s="187" customFormat="1" x14ac:dyDescent="0.25">
      <c r="A41" s="193"/>
      <c r="C41" s="189"/>
      <c r="D41" s="189"/>
      <c r="E41" s="194"/>
    </row>
    <row r="42" spans="1:9" s="187" customFormat="1" ht="27" customHeight="1" x14ac:dyDescent="0.25">
      <c r="A42" s="193">
        <v>11</v>
      </c>
      <c r="B42" s="187" t="s">
        <v>352</v>
      </c>
      <c r="C42" s="189">
        <v>-44600</v>
      </c>
      <c r="D42" s="189">
        <v>-44600</v>
      </c>
      <c r="E42" s="194" t="s">
        <v>410</v>
      </c>
      <c r="F42" s="207" t="s">
        <v>413</v>
      </c>
    </row>
    <row r="43" spans="1:9" s="188" customFormat="1" x14ac:dyDescent="0.25">
      <c r="A43" s="190"/>
      <c r="C43" s="191"/>
      <c r="D43" s="191"/>
      <c r="E43" s="192"/>
      <c r="F43" s="187"/>
    </row>
    <row r="44" spans="1:9" s="188" customFormat="1" ht="27" customHeight="1" x14ac:dyDescent="0.25">
      <c r="A44" s="217">
        <v>12</v>
      </c>
      <c r="B44" s="207" t="s">
        <v>411</v>
      </c>
      <c r="C44" s="218">
        <v>62500</v>
      </c>
      <c r="D44" s="218">
        <v>62500</v>
      </c>
      <c r="E44" s="219" t="s">
        <v>412</v>
      </c>
      <c r="F44" s="207" t="s">
        <v>414</v>
      </c>
      <c r="I44" s="191"/>
    </row>
    <row r="45" spans="1:9" s="187" customFormat="1" x14ac:dyDescent="0.25">
      <c r="A45" s="193"/>
      <c r="C45" s="189"/>
      <c r="D45" s="189"/>
      <c r="E45" s="194"/>
    </row>
    <row r="46" spans="1:9" s="187" customFormat="1" ht="27" customHeight="1" x14ac:dyDescent="0.25">
      <c r="A46" s="220">
        <v>13</v>
      </c>
      <c r="B46" s="221" t="s">
        <v>415</v>
      </c>
      <c r="C46" s="222">
        <v>399800</v>
      </c>
      <c r="D46" s="222">
        <v>399800</v>
      </c>
      <c r="E46" s="223" t="s">
        <v>416</v>
      </c>
      <c r="F46" s="207" t="s">
        <v>417</v>
      </c>
    </row>
    <row r="47" spans="1:9" s="187" customFormat="1" x14ac:dyDescent="0.25">
      <c r="A47" s="193"/>
      <c r="C47" s="189"/>
      <c r="D47" s="189"/>
      <c r="E47" s="194"/>
    </row>
    <row r="48" spans="1:9" s="187" customFormat="1" ht="27" customHeight="1" x14ac:dyDescent="0.25">
      <c r="A48" s="215">
        <v>14</v>
      </c>
      <c r="B48" s="221" t="s">
        <v>415</v>
      </c>
      <c r="C48" s="206">
        <v>-3025100</v>
      </c>
      <c r="D48" s="206"/>
      <c r="E48" s="219" t="s">
        <v>435</v>
      </c>
      <c r="F48" s="207" t="s">
        <v>450</v>
      </c>
    </row>
    <row r="49" spans="1:6" s="187" customFormat="1" ht="27" customHeight="1" x14ac:dyDescent="0.25">
      <c r="A49" s="215">
        <v>14</v>
      </c>
      <c r="B49" s="221" t="s">
        <v>415</v>
      </c>
      <c r="C49" s="189">
        <v>3025100</v>
      </c>
      <c r="D49" s="189"/>
      <c r="E49" s="219" t="s">
        <v>435</v>
      </c>
      <c r="F49" s="207" t="s">
        <v>450</v>
      </c>
    </row>
    <row r="50" spans="1:6" s="187" customFormat="1" x14ac:dyDescent="0.25">
      <c r="A50" s="193"/>
      <c r="C50" s="189"/>
      <c r="D50" s="189"/>
      <c r="E50" s="194"/>
    </row>
    <row r="51" spans="1:6" s="207" customFormat="1" ht="27" customHeight="1" x14ac:dyDescent="0.25">
      <c r="A51" s="217">
        <v>15</v>
      </c>
      <c r="B51" s="207" t="s">
        <v>363</v>
      </c>
      <c r="C51" s="218">
        <v>415000</v>
      </c>
      <c r="D51" s="218">
        <v>415000</v>
      </c>
      <c r="E51" s="219" t="s">
        <v>436</v>
      </c>
      <c r="F51" s="207" t="s">
        <v>440</v>
      </c>
    </row>
    <row r="52" spans="1:6" s="207" customFormat="1" ht="27" customHeight="1" x14ac:dyDescent="0.25">
      <c r="A52" s="217">
        <v>15</v>
      </c>
      <c r="B52" s="207" t="s">
        <v>437</v>
      </c>
      <c r="C52" s="218">
        <v>36000</v>
      </c>
      <c r="D52" s="218">
        <v>36000</v>
      </c>
      <c r="E52" s="219" t="s">
        <v>436</v>
      </c>
      <c r="F52" s="207" t="s">
        <v>440</v>
      </c>
    </row>
    <row r="53" spans="1:6" s="207" customFormat="1" ht="27" customHeight="1" x14ac:dyDescent="0.25">
      <c r="A53" s="217">
        <v>15</v>
      </c>
      <c r="B53" s="205" t="s">
        <v>438</v>
      </c>
      <c r="C53" s="218">
        <v>49000</v>
      </c>
      <c r="D53" s="218">
        <v>49000</v>
      </c>
      <c r="E53" s="219" t="s">
        <v>436</v>
      </c>
      <c r="F53" s="207" t="s">
        <v>440</v>
      </c>
    </row>
    <row r="54" spans="1:6" s="207" customFormat="1" ht="27" customHeight="1" x14ac:dyDescent="0.25">
      <c r="A54" s="217">
        <v>15</v>
      </c>
      <c r="B54" s="207" t="s">
        <v>439</v>
      </c>
      <c r="C54" s="218">
        <v>140000</v>
      </c>
      <c r="D54" s="218">
        <v>140000</v>
      </c>
      <c r="E54" s="219" t="s">
        <v>436</v>
      </c>
      <c r="F54" s="207" t="s">
        <v>440</v>
      </c>
    </row>
    <row r="55" spans="1:6" s="207" customFormat="1" ht="27" customHeight="1" x14ac:dyDescent="0.25">
      <c r="A55" s="217">
        <v>15</v>
      </c>
      <c r="B55" s="207" t="s">
        <v>366</v>
      </c>
      <c r="C55" s="218">
        <v>190000</v>
      </c>
      <c r="D55" s="218">
        <v>190000</v>
      </c>
      <c r="E55" s="219" t="s">
        <v>436</v>
      </c>
      <c r="F55" s="207" t="s">
        <v>440</v>
      </c>
    </row>
    <row r="56" spans="1:6" s="187" customFormat="1" x14ac:dyDescent="0.25">
      <c r="A56" s="193"/>
      <c r="C56" s="189"/>
      <c r="D56" s="189"/>
      <c r="E56" s="194"/>
    </row>
    <row r="57" spans="1:6" s="187" customFormat="1" ht="30" x14ac:dyDescent="0.25">
      <c r="A57" s="217">
        <v>16</v>
      </c>
      <c r="B57" s="224" t="s">
        <v>441</v>
      </c>
      <c r="C57" s="218">
        <v>437000</v>
      </c>
      <c r="D57" s="218">
        <v>437000</v>
      </c>
      <c r="E57" s="219" t="s">
        <v>442</v>
      </c>
      <c r="F57" s="207" t="s">
        <v>443</v>
      </c>
    </row>
    <row r="58" spans="1:6" s="187" customFormat="1" x14ac:dyDescent="0.25">
      <c r="A58" s="193"/>
      <c r="C58" s="189"/>
      <c r="D58" s="189"/>
      <c r="E58" s="194"/>
    </row>
    <row r="59" spans="1:6" s="188" customFormat="1" ht="27" customHeight="1" x14ac:dyDescent="0.25">
      <c r="A59" s="217">
        <v>17</v>
      </c>
      <c r="B59" s="224" t="s">
        <v>415</v>
      </c>
      <c r="C59" s="218">
        <v>0</v>
      </c>
      <c r="D59" s="218">
        <v>49800</v>
      </c>
      <c r="E59" s="219" t="s">
        <v>444</v>
      </c>
      <c r="F59" s="207" t="s">
        <v>445</v>
      </c>
    </row>
    <row r="60" spans="1:6" s="187" customFormat="1" x14ac:dyDescent="0.25">
      <c r="A60" s="193"/>
      <c r="C60" s="189"/>
      <c r="D60" s="189"/>
      <c r="E60" s="194"/>
    </row>
    <row r="61" spans="1:6" s="187" customFormat="1" ht="27" customHeight="1" x14ac:dyDescent="0.25">
      <c r="A61" s="217">
        <v>18</v>
      </c>
      <c r="B61" s="207" t="s">
        <v>446</v>
      </c>
      <c r="C61" s="218">
        <v>16700</v>
      </c>
      <c r="D61" s="218">
        <v>16700</v>
      </c>
      <c r="E61" s="219" t="s">
        <v>447</v>
      </c>
      <c r="F61" s="207" t="s">
        <v>448</v>
      </c>
    </row>
    <row r="62" spans="1:6" s="187" customFormat="1" x14ac:dyDescent="0.25">
      <c r="A62" s="193"/>
      <c r="C62" s="189"/>
      <c r="D62" s="189"/>
      <c r="E62" s="194"/>
    </row>
    <row r="63" spans="1:6" s="187" customFormat="1" ht="27" customHeight="1" x14ac:dyDescent="0.25">
      <c r="A63" s="193">
        <v>19</v>
      </c>
      <c r="B63" s="187" t="s">
        <v>451</v>
      </c>
      <c r="C63" s="189">
        <v>120000</v>
      </c>
      <c r="D63" s="189">
        <v>120000</v>
      </c>
      <c r="E63" s="194" t="s">
        <v>452</v>
      </c>
      <c r="F63" s="207" t="s">
        <v>453</v>
      </c>
    </row>
    <row r="64" spans="1:6" s="187" customFormat="1" x14ac:dyDescent="0.25">
      <c r="A64" s="193"/>
      <c r="C64" s="189"/>
      <c r="D64" s="189"/>
      <c r="E64" s="194"/>
    </row>
    <row r="65" spans="1:6" s="188" customFormat="1" ht="27" customHeight="1" x14ac:dyDescent="0.25">
      <c r="A65" s="190">
        <v>20</v>
      </c>
      <c r="B65" s="207" t="s">
        <v>411</v>
      </c>
      <c r="C65" s="191">
        <v>2513400</v>
      </c>
      <c r="D65" s="191">
        <v>2513400</v>
      </c>
      <c r="E65" s="192" t="s">
        <v>456</v>
      </c>
      <c r="F65" s="207" t="s">
        <v>454</v>
      </c>
    </row>
    <row r="66" spans="1:6" s="187" customFormat="1" x14ac:dyDescent="0.25">
      <c r="A66" s="193"/>
      <c r="C66" s="189"/>
      <c r="D66" s="189"/>
      <c r="E66" s="194"/>
    </row>
    <row r="67" spans="1:6" s="187" customFormat="1" ht="27" customHeight="1" x14ac:dyDescent="0.25">
      <c r="A67" s="193">
        <v>21</v>
      </c>
      <c r="B67" s="225" t="s">
        <v>455</v>
      </c>
      <c r="C67" s="189">
        <v>465400</v>
      </c>
      <c r="D67" s="189">
        <v>465400</v>
      </c>
      <c r="E67" s="194" t="s">
        <v>457</v>
      </c>
      <c r="F67" s="207" t="s">
        <v>458</v>
      </c>
    </row>
    <row r="68" spans="1:6" s="187" customFormat="1" x14ac:dyDescent="0.25">
      <c r="A68" s="193"/>
      <c r="C68" s="189"/>
      <c r="D68" s="189"/>
      <c r="E68" s="194"/>
    </row>
    <row r="69" spans="1:6" s="187" customFormat="1" ht="27" customHeight="1" x14ac:dyDescent="0.25">
      <c r="A69" s="193">
        <v>22</v>
      </c>
      <c r="B69" s="187" t="s">
        <v>459</v>
      </c>
      <c r="C69" s="189">
        <v>5100</v>
      </c>
      <c r="D69" s="189">
        <v>5100</v>
      </c>
      <c r="E69" s="194" t="s">
        <v>460</v>
      </c>
      <c r="F69" s="207" t="s">
        <v>461</v>
      </c>
    </row>
    <row r="70" spans="1:6" s="187" customFormat="1" x14ac:dyDescent="0.25">
      <c r="A70" s="193"/>
      <c r="C70" s="189"/>
      <c r="D70" s="189"/>
      <c r="E70" s="194"/>
    </row>
    <row r="71" spans="1:6" s="187" customFormat="1" ht="27" customHeight="1" x14ac:dyDescent="0.25">
      <c r="A71" s="193">
        <v>23</v>
      </c>
      <c r="B71" s="187" t="s">
        <v>462</v>
      </c>
      <c r="C71" s="189">
        <v>23600</v>
      </c>
      <c r="D71" s="189">
        <v>23600</v>
      </c>
      <c r="E71" s="194" t="s">
        <v>463</v>
      </c>
      <c r="F71" s="207" t="s">
        <v>464</v>
      </c>
    </row>
    <row r="72" spans="1:6" s="199" customFormat="1" x14ac:dyDescent="0.2">
      <c r="A72" s="198"/>
      <c r="C72" s="200"/>
      <c r="D72" s="200"/>
      <c r="E72" s="201"/>
    </row>
    <row r="73" spans="1:6" s="187" customFormat="1" ht="27" customHeight="1" x14ac:dyDescent="0.25">
      <c r="A73" s="193">
        <v>24</v>
      </c>
      <c r="B73" s="187" t="s">
        <v>355</v>
      </c>
      <c r="C73" s="189">
        <v>20000000</v>
      </c>
      <c r="D73" s="189">
        <v>20000000</v>
      </c>
      <c r="E73" s="194" t="s">
        <v>465</v>
      </c>
      <c r="F73" s="207" t="s">
        <v>466</v>
      </c>
    </row>
    <row r="74" spans="1:6" s="199" customFormat="1" x14ac:dyDescent="0.2">
      <c r="A74" s="198"/>
      <c r="C74" s="200"/>
      <c r="D74" s="200"/>
      <c r="E74" s="201"/>
    </row>
    <row r="75" spans="1:6" s="187" customFormat="1" ht="27" customHeight="1" x14ac:dyDescent="0.25">
      <c r="A75" s="193">
        <v>25</v>
      </c>
      <c r="B75" s="187" t="s">
        <v>355</v>
      </c>
      <c r="C75" s="189">
        <v>444700</v>
      </c>
      <c r="D75" s="189">
        <v>444700</v>
      </c>
      <c r="E75" s="194" t="s">
        <v>480</v>
      </c>
      <c r="F75" s="207" t="s">
        <v>468</v>
      </c>
    </row>
    <row r="76" spans="1:6" s="187" customFormat="1" ht="27" customHeight="1" x14ac:dyDescent="0.25">
      <c r="A76" s="193">
        <v>25</v>
      </c>
      <c r="B76" s="187" t="s">
        <v>372</v>
      </c>
      <c r="C76" s="189">
        <v>395300</v>
      </c>
      <c r="D76" s="189">
        <v>395300</v>
      </c>
      <c r="E76" s="194" t="s">
        <v>467</v>
      </c>
      <c r="F76" s="207" t="s">
        <v>468</v>
      </c>
    </row>
    <row r="77" spans="1:6" s="199" customFormat="1" x14ac:dyDescent="0.2">
      <c r="A77" s="198"/>
      <c r="C77" s="200"/>
      <c r="D77" s="200"/>
      <c r="E77" s="201"/>
    </row>
    <row r="78" spans="1:6" s="187" customFormat="1" ht="27" customHeight="1" x14ac:dyDescent="0.25">
      <c r="A78" s="193">
        <v>26</v>
      </c>
      <c r="B78" s="187" t="s">
        <v>462</v>
      </c>
      <c r="C78" s="189">
        <v>5000</v>
      </c>
      <c r="D78" s="189">
        <v>5000</v>
      </c>
      <c r="E78" s="194" t="s">
        <v>469</v>
      </c>
      <c r="F78" s="207" t="s">
        <v>470</v>
      </c>
    </row>
    <row r="79" spans="1:6" s="199" customFormat="1" x14ac:dyDescent="0.2">
      <c r="A79" s="198"/>
      <c r="C79" s="200"/>
      <c r="D79" s="200"/>
      <c r="E79" s="201"/>
    </row>
    <row r="80" spans="1:6" s="187" customFormat="1" ht="27" customHeight="1" x14ac:dyDescent="0.25">
      <c r="A80" s="193">
        <v>27</v>
      </c>
      <c r="B80" s="187" t="s">
        <v>471</v>
      </c>
      <c r="C80" s="189"/>
      <c r="D80" s="189">
        <v>-30000</v>
      </c>
      <c r="E80" s="194" t="s">
        <v>473</v>
      </c>
      <c r="F80" s="207" t="s">
        <v>474</v>
      </c>
    </row>
    <row r="81" spans="1:6" s="187" customFormat="1" ht="27" customHeight="1" x14ac:dyDescent="0.25">
      <c r="A81" s="193">
        <v>27</v>
      </c>
      <c r="B81" s="187" t="s">
        <v>472</v>
      </c>
      <c r="C81" s="189"/>
      <c r="D81" s="189">
        <v>30000</v>
      </c>
      <c r="E81" s="194" t="s">
        <v>473</v>
      </c>
      <c r="F81" s="207" t="s">
        <v>474</v>
      </c>
    </row>
    <row r="82" spans="1:6" s="199" customFormat="1" x14ac:dyDescent="0.2">
      <c r="A82" s="198"/>
      <c r="C82" s="200"/>
      <c r="D82" s="200"/>
      <c r="E82" s="201"/>
    </row>
    <row r="83" spans="1:6" s="187" customFormat="1" ht="27" customHeight="1" x14ac:dyDescent="0.25">
      <c r="A83" s="193">
        <v>28</v>
      </c>
      <c r="B83" s="187" t="s">
        <v>372</v>
      </c>
      <c r="C83" s="189">
        <v>193200</v>
      </c>
      <c r="D83" s="189">
        <v>193200</v>
      </c>
      <c r="E83" s="194" t="s">
        <v>478</v>
      </c>
      <c r="F83" s="207" t="s">
        <v>479</v>
      </c>
    </row>
    <row r="84" spans="1:6" s="199" customFormat="1" x14ac:dyDescent="0.2">
      <c r="A84" s="198"/>
      <c r="C84" s="200"/>
      <c r="D84" s="200"/>
      <c r="E84" s="201"/>
    </row>
    <row r="85" spans="1:6" s="187" customFormat="1" ht="27" customHeight="1" x14ac:dyDescent="0.25">
      <c r="A85" s="193">
        <v>29</v>
      </c>
      <c r="B85" s="187" t="s">
        <v>411</v>
      </c>
      <c r="C85" s="189">
        <v>0</v>
      </c>
      <c r="D85" s="189">
        <v>-1900000</v>
      </c>
      <c r="E85" s="194" t="s">
        <v>484</v>
      </c>
      <c r="F85" s="207" t="s">
        <v>482</v>
      </c>
    </row>
    <row r="86" spans="1:6" s="187" customFormat="1" ht="27" customHeight="1" x14ac:dyDescent="0.25">
      <c r="A86" s="193">
        <v>29</v>
      </c>
      <c r="B86" s="187" t="s">
        <v>355</v>
      </c>
      <c r="C86" s="189">
        <v>0</v>
      </c>
      <c r="D86" s="189">
        <v>1900000</v>
      </c>
      <c r="E86" s="194" t="s">
        <v>481</v>
      </c>
      <c r="F86" s="207" t="s">
        <v>482</v>
      </c>
    </row>
    <row r="87" spans="1:6" s="199" customFormat="1" x14ac:dyDescent="0.2">
      <c r="A87" s="198"/>
      <c r="C87" s="200"/>
      <c r="D87" s="200"/>
      <c r="E87" s="201"/>
    </row>
    <row r="88" spans="1:6" s="187" customFormat="1" ht="27" customHeight="1" x14ac:dyDescent="0.25">
      <c r="A88" s="193">
        <v>30</v>
      </c>
      <c r="B88" s="187" t="s">
        <v>372</v>
      </c>
      <c r="C88" s="189">
        <v>15400</v>
      </c>
      <c r="D88" s="189">
        <v>15400</v>
      </c>
      <c r="E88" s="194" t="s">
        <v>478</v>
      </c>
      <c r="F88" s="207" t="s">
        <v>483</v>
      </c>
    </row>
    <row r="89" spans="1:6" s="199" customFormat="1" x14ac:dyDescent="0.2">
      <c r="A89" s="198"/>
      <c r="C89" s="200"/>
      <c r="D89" s="200"/>
      <c r="E89" s="201"/>
    </row>
    <row r="90" spans="1:6" s="187" customFormat="1" ht="27" customHeight="1" x14ac:dyDescent="0.25">
      <c r="A90" s="193">
        <v>31</v>
      </c>
      <c r="B90" s="187" t="s">
        <v>411</v>
      </c>
      <c r="C90" s="189">
        <v>1000000</v>
      </c>
      <c r="D90" s="189">
        <v>1000000</v>
      </c>
      <c r="E90" s="194" t="s">
        <v>485</v>
      </c>
      <c r="F90" s="207" t="s">
        <v>486</v>
      </c>
    </row>
    <row r="91" spans="1:6" s="199" customFormat="1" x14ac:dyDescent="0.2">
      <c r="A91" s="198"/>
      <c r="C91" s="200"/>
      <c r="D91" s="200"/>
      <c r="E91" s="194"/>
      <c r="F91" s="187"/>
    </row>
    <row r="92" spans="1:6" s="184" customFormat="1" ht="27" customHeight="1" x14ac:dyDescent="0.25">
      <c r="A92" s="183">
        <v>32</v>
      </c>
      <c r="B92" s="184" t="s">
        <v>446</v>
      </c>
      <c r="C92" s="185">
        <v>86400</v>
      </c>
      <c r="D92" s="185">
        <v>86400</v>
      </c>
      <c r="E92" s="186" t="s">
        <v>491</v>
      </c>
      <c r="F92" s="208" t="s">
        <v>492</v>
      </c>
    </row>
    <row r="93" spans="1:6" s="178" customFormat="1" x14ac:dyDescent="0.2">
      <c r="A93" s="195"/>
      <c r="C93" s="196"/>
      <c r="D93" s="196"/>
      <c r="E93" s="197"/>
    </row>
    <row r="94" spans="1:6" s="184" customFormat="1" ht="27" customHeight="1" x14ac:dyDescent="0.25">
      <c r="A94" s="183">
        <v>33</v>
      </c>
      <c r="B94" s="184" t="s">
        <v>372</v>
      </c>
      <c r="C94" s="185">
        <v>100000</v>
      </c>
      <c r="D94" s="185">
        <v>100000</v>
      </c>
      <c r="E94" s="186" t="s">
        <v>493</v>
      </c>
      <c r="F94" s="208" t="s">
        <v>494</v>
      </c>
    </row>
    <row r="95" spans="1:6" s="178" customFormat="1" x14ac:dyDescent="0.2">
      <c r="A95" s="195"/>
      <c r="C95" s="196"/>
      <c r="D95" s="196"/>
      <c r="E95" s="197"/>
    </row>
    <row r="96" spans="1:6" s="184" customFormat="1" ht="27" customHeight="1" x14ac:dyDescent="0.25">
      <c r="A96" s="226">
        <v>34</v>
      </c>
      <c r="B96" s="208" t="s">
        <v>363</v>
      </c>
      <c r="C96" s="227"/>
      <c r="D96" s="227">
        <v>180000</v>
      </c>
      <c r="E96" s="228" t="s">
        <v>495</v>
      </c>
      <c r="F96" s="208" t="s">
        <v>496</v>
      </c>
    </row>
    <row r="97" spans="1:6" s="184" customFormat="1" ht="27" customHeight="1" x14ac:dyDescent="0.25">
      <c r="A97" s="226">
        <v>34</v>
      </c>
      <c r="B97" s="208" t="s">
        <v>366</v>
      </c>
      <c r="C97" s="227"/>
      <c r="D97" s="227">
        <v>-180000</v>
      </c>
      <c r="E97" s="228" t="s">
        <v>495</v>
      </c>
      <c r="F97" s="208" t="s">
        <v>496</v>
      </c>
    </row>
    <row r="98" spans="1:6" s="178" customFormat="1" x14ac:dyDescent="0.2">
      <c r="A98" s="195"/>
      <c r="C98" s="196"/>
      <c r="D98" s="196"/>
      <c r="E98" s="197"/>
    </row>
    <row r="99" spans="1:6" s="184" customFormat="1" ht="27" customHeight="1" x14ac:dyDescent="0.25">
      <c r="A99" s="183"/>
      <c r="B99" s="204"/>
      <c r="C99" s="185"/>
      <c r="D99" s="185"/>
      <c r="E99" s="186"/>
    </row>
    <row r="100" spans="1:6" s="178" customFormat="1" x14ac:dyDescent="0.2">
      <c r="A100" s="195"/>
      <c r="C100" s="196"/>
      <c r="D100" s="196"/>
      <c r="E100" s="197"/>
    </row>
    <row r="101" spans="1:6" s="184" customFormat="1" ht="27" customHeight="1" x14ac:dyDescent="0.25">
      <c r="A101" s="183"/>
      <c r="C101" s="185"/>
      <c r="D101" s="185"/>
      <c r="E101" s="186"/>
    </row>
    <row r="102" spans="1:6" s="184" customFormat="1" ht="27" customHeight="1" x14ac:dyDescent="0.25">
      <c r="A102" s="183"/>
      <c r="C102" s="185"/>
      <c r="D102" s="185"/>
      <c r="E102" s="186"/>
    </row>
    <row r="103" spans="1:6" s="184" customFormat="1" ht="27" customHeight="1" x14ac:dyDescent="0.25">
      <c r="A103" s="183"/>
      <c r="C103" s="185"/>
      <c r="D103" s="185"/>
      <c r="E103" s="186"/>
    </row>
    <row r="104" spans="1:6" s="178" customFormat="1" x14ac:dyDescent="0.2">
      <c r="A104" s="195"/>
      <c r="C104" s="196"/>
      <c r="D104" s="196"/>
      <c r="E104" s="197"/>
    </row>
    <row r="105" spans="1:6" s="184" customFormat="1" ht="27" customHeight="1" x14ac:dyDescent="0.25">
      <c r="A105" s="183"/>
      <c r="B105" s="204"/>
      <c r="C105" s="185"/>
      <c r="D105" s="185"/>
      <c r="E105" s="186"/>
    </row>
    <row r="106" spans="1:6" s="178" customFormat="1" x14ac:dyDescent="0.2">
      <c r="A106" s="195"/>
      <c r="C106" s="196"/>
      <c r="D106" s="196"/>
      <c r="E106" s="197"/>
    </row>
    <row r="107" spans="1:6" s="184" customFormat="1" ht="35.25" customHeight="1" x14ac:dyDescent="0.25">
      <c r="A107" s="183"/>
      <c r="C107" s="185"/>
      <c r="D107" s="185"/>
      <c r="E107" s="186"/>
    </row>
    <row r="108" spans="1:6" x14ac:dyDescent="0.2">
      <c r="A108" s="202"/>
      <c r="C108" s="203"/>
      <c r="D108" s="203"/>
    </row>
    <row r="109" spans="1:6" s="184" customFormat="1" ht="27" customHeight="1" x14ac:dyDescent="0.25">
      <c r="A109" s="183"/>
      <c r="C109" s="185"/>
      <c r="D109" s="185"/>
      <c r="E109" s="186"/>
    </row>
    <row r="110" spans="1:6" x14ac:dyDescent="0.2">
      <c r="A110" s="202"/>
      <c r="C110" s="203"/>
      <c r="D110" s="203"/>
    </row>
    <row r="111" spans="1:6" s="184" customFormat="1" ht="27" customHeight="1" x14ac:dyDescent="0.25">
      <c r="A111" s="183"/>
      <c r="C111" s="185"/>
      <c r="D111" s="185"/>
      <c r="E111" s="186"/>
    </row>
    <row r="112" spans="1:6" x14ac:dyDescent="0.2">
      <c r="A112" s="202"/>
      <c r="C112" s="203"/>
      <c r="D112" s="203"/>
    </row>
    <row r="113" spans="1:5" s="184" customFormat="1" ht="27" customHeight="1" x14ac:dyDescent="0.25">
      <c r="A113" s="183"/>
      <c r="C113" s="185"/>
      <c r="D113" s="185"/>
      <c r="E113" s="186"/>
    </row>
    <row r="114" spans="1:5" x14ac:dyDescent="0.2">
      <c r="A114" s="202"/>
      <c r="C114" s="203"/>
      <c r="D114" s="203"/>
    </row>
    <row r="115" spans="1:5" s="184" customFormat="1" ht="27" customHeight="1" x14ac:dyDescent="0.25">
      <c r="A115" s="183"/>
      <c r="C115" s="185"/>
      <c r="D115" s="185"/>
      <c r="E115" s="186"/>
    </row>
    <row r="116" spans="1:5" x14ac:dyDescent="0.2">
      <c r="A116" s="202"/>
      <c r="C116" s="203"/>
      <c r="D116" s="203"/>
    </row>
    <row r="117" spans="1:5" s="184" customFormat="1" ht="27" customHeight="1" x14ac:dyDescent="0.25">
      <c r="A117" s="183"/>
      <c r="C117" s="185"/>
      <c r="D117" s="185"/>
      <c r="E117" s="186"/>
    </row>
    <row r="118" spans="1:5" x14ac:dyDescent="0.2">
      <c r="A118" s="202"/>
      <c r="C118" s="203"/>
      <c r="D118" s="203"/>
    </row>
    <row r="119" spans="1:5" s="184" customFormat="1" ht="27" customHeight="1" x14ac:dyDescent="0.25">
      <c r="A119" s="183"/>
      <c r="C119" s="185"/>
      <c r="D119" s="185"/>
      <c r="E119" s="186"/>
    </row>
    <row r="120" spans="1:5" x14ac:dyDescent="0.2">
      <c r="A120" s="202"/>
      <c r="C120" s="203"/>
      <c r="D120" s="203"/>
    </row>
    <row r="121" spans="1:5" s="184" customFormat="1" ht="27" customHeight="1" x14ac:dyDescent="0.25">
      <c r="A121" s="183"/>
      <c r="C121" s="185"/>
      <c r="D121" s="185"/>
      <c r="E121" s="186"/>
    </row>
    <row r="122" spans="1:5" x14ac:dyDescent="0.2">
      <c r="A122" s="202"/>
      <c r="C122" s="203"/>
      <c r="D122" s="203"/>
    </row>
    <row r="123" spans="1:5" s="184" customFormat="1" ht="27" customHeight="1" x14ac:dyDescent="0.25">
      <c r="A123" s="183"/>
      <c r="C123" s="185"/>
      <c r="D123" s="185"/>
      <c r="E123" s="186"/>
    </row>
    <row r="124" spans="1:5" x14ac:dyDescent="0.2">
      <c r="A124" s="202"/>
      <c r="C124" s="203"/>
      <c r="D124" s="203"/>
    </row>
    <row r="125" spans="1:5" s="184" customFormat="1" ht="27" customHeight="1" x14ac:dyDescent="0.25">
      <c r="A125" s="183"/>
      <c r="C125" s="185"/>
      <c r="D125" s="185"/>
      <c r="E125" s="186"/>
    </row>
    <row r="126" spans="1:5" x14ac:dyDescent="0.2">
      <c r="A126" s="202"/>
      <c r="C126" s="203"/>
      <c r="D126" s="203"/>
    </row>
    <row r="127" spans="1:5" s="184" customFormat="1" ht="27" customHeight="1" x14ac:dyDescent="0.25">
      <c r="A127" s="183"/>
      <c r="C127" s="185"/>
      <c r="D127" s="185"/>
      <c r="E127" s="186"/>
    </row>
    <row r="128" spans="1:5" x14ac:dyDescent="0.2">
      <c r="A128" s="202"/>
      <c r="C128" s="203"/>
      <c r="D128" s="203"/>
    </row>
    <row r="129" spans="1:5" s="184" customFormat="1" ht="27" customHeight="1" x14ac:dyDescent="0.25">
      <c r="A129" s="183"/>
      <c r="C129" s="185"/>
      <c r="D129" s="185"/>
      <c r="E129" s="186"/>
    </row>
    <row r="130" spans="1:5" x14ac:dyDescent="0.2">
      <c r="A130" s="202"/>
      <c r="C130" s="203"/>
      <c r="D130" s="203"/>
    </row>
    <row r="131" spans="1:5" s="184" customFormat="1" ht="27" customHeight="1" x14ac:dyDescent="0.25">
      <c r="A131" s="183"/>
      <c r="C131" s="185"/>
      <c r="D131" s="185"/>
      <c r="E131" s="186"/>
    </row>
    <row r="132" spans="1:5" x14ac:dyDescent="0.2">
      <c r="A132" s="202"/>
      <c r="C132" s="203"/>
      <c r="D132" s="203"/>
    </row>
    <row r="133" spans="1:5" s="184" customFormat="1" ht="27" customHeight="1" x14ac:dyDescent="0.25">
      <c r="A133" s="183"/>
      <c r="C133" s="185"/>
      <c r="D133" s="185"/>
      <c r="E133" s="186"/>
    </row>
    <row r="134" spans="1:5" x14ac:dyDescent="0.2">
      <c r="A134" s="202"/>
      <c r="C134" s="203"/>
      <c r="D134" s="203"/>
    </row>
    <row r="135" spans="1:5" s="184" customFormat="1" ht="27" customHeight="1" x14ac:dyDescent="0.25">
      <c r="A135" s="183"/>
      <c r="C135" s="185"/>
      <c r="D135" s="185"/>
      <c r="E135" s="186"/>
    </row>
    <row r="136" spans="1:5" x14ac:dyDescent="0.2">
      <c r="A136" s="202"/>
      <c r="C136" s="203"/>
      <c r="D136" s="203"/>
    </row>
    <row r="137" spans="1:5" x14ac:dyDescent="0.2">
      <c r="C137" s="203"/>
      <c r="D137" s="203"/>
    </row>
  </sheetData>
  <sheetProtection algorithmName="SHA-512" hashValue="JKgVR3ePhhRyAPVHFacjL9fID3PN5EvAYpRESWlyIt1XBxove1fyvTXKq0z4CbiFKz5elNlYc8/XR6XzDqxVkQ==" saltValue="5Vlvwqm1444A8H4AFJGxlQ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L54"/>
  <sheetViews>
    <sheetView workbookViewId="0">
      <selection activeCell="I15" sqref="I15"/>
    </sheetView>
  </sheetViews>
  <sheetFormatPr defaultRowHeight="15" x14ac:dyDescent="0.25"/>
  <cols>
    <col min="1" max="4" width="26.140625" customWidth="1"/>
    <col min="5" max="7" width="9.140625" style="37"/>
    <col min="8" max="8" width="24.5703125" customWidth="1"/>
    <col min="9" max="9" width="24.140625" customWidth="1"/>
    <col min="10" max="10" width="21" customWidth="1"/>
    <col min="11" max="11" width="10.7109375" bestFit="1" customWidth="1"/>
  </cols>
  <sheetData>
    <row r="1" spans="1:12" ht="15.75" x14ac:dyDescent="0.25">
      <c r="A1" s="23" t="s">
        <v>164</v>
      </c>
      <c r="G1" s="38"/>
      <c r="H1" s="24"/>
      <c r="I1" s="24"/>
      <c r="J1" s="24" t="s">
        <v>165</v>
      </c>
    </row>
    <row r="2" spans="1:12" x14ac:dyDescent="0.25">
      <c r="G2" s="38"/>
      <c r="H2" s="24"/>
      <c r="I2" s="24"/>
      <c r="J2" s="24"/>
    </row>
    <row r="3" spans="1:12" x14ac:dyDescent="0.25">
      <c r="A3" t="s">
        <v>256</v>
      </c>
      <c r="H3" s="49">
        <f>SUM(Tabulka3[Schválený rozpočet 2024])</f>
        <v>97080000</v>
      </c>
      <c r="I3" s="49">
        <f>SUM(Tabulka3[Upravený rozpočet 2024])</f>
        <v>146929300</v>
      </c>
      <c r="J3" s="49">
        <f>SUM(Tabulka3[Plnění 2024])</f>
        <v>85265300</v>
      </c>
    </row>
    <row r="4" spans="1:12" x14ac:dyDescent="0.25">
      <c r="A4" t="s">
        <v>2</v>
      </c>
      <c r="B4" t="s">
        <v>189</v>
      </c>
      <c r="C4" t="s">
        <v>188</v>
      </c>
      <c r="D4" t="s">
        <v>160</v>
      </c>
      <c r="E4" s="39" t="s">
        <v>159</v>
      </c>
      <c r="F4" s="40" t="s">
        <v>161</v>
      </c>
      <c r="G4" s="41" t="s">
        <v>166</v>
      </c>
      <c r="H4" s="25" t="s">
        <v>338</v>
      </c>
      <c r="I4" s="25" t="s">
        <v>339</v>
      </c>
      <c r="J4" s="25" t="s">
        <v>340</v>
      </c>
      <c r="K4" s="25" t="s">
        <v>423</v>
      </c>
      <c r="L4" s="214" t="s">
        <v>299</v>
      </c>
    </row>
    <row r="5" spans="1:12" s="26" customFormat="1" x14ac:dyDescent="0.25">
      <c r="A5" s="26" t="s">
        <v>167</v>
      </c>
      <c r="B5" s="26" t="s">
        <v>167</v>
      </c>
      <c r="C5" s="27" t="s">
        <v>190</v>
      </c>
      <c r="D5" s="27" t="s">
        <v>307</v>
      </c>
      <c r="E5" s="42" t="s">
        <v>200</v>
      </c>
      <c r="F5" s="42">
        <v>1511</v>
      </c>
      <c r="G5" s="42">
        <v>900</v>
      </c>
      <c r="H5" s="28">
        <v>16000000</v>
      </c>
      <c r="I5" s="28">
        <v>16000000</v>
      </c>
      <c r="J5" s="28">
        <v>57900</v>
      </c>
      <c r="K5" s="211">
        <f>Tabulka3[[#This Row],[Upravený rozpočet 2024]]-Tabulka3[[#This Row],[Plnění 2024]]</f>
        <v>15942100</v>
      </c>
      <c r="L5" s="211"/>
    </row>
    <row r="6" spans="1:12" s="26" customFormat="1" x14ac:dyDescent="0.25">
      <c r="A6" s="26" t="s">
        <v>168</v>
      </c>
      <c r="B6" s="26" t="s">
        <v>168</v>
      </c>
      <c r="C6" s="27" t="s">
        <v>190</v>
      </c>
      <c r="D6" s="27" t="s">
        <v>307</v>
      </c>
      <c r="E6" s="42" t="s">
        <v>200</v>
      </c>
      <c r="F6" s="42">
        <v>1361</v>
      </c>
      <c r="G6" s="42">
        <v>900</v>
      </c>
      <c r="H6" s="29">
        <v>2200000</v>
      </c>
      <c r="I6" s="29">
        <v>2200000</v>
      </c>
      <c r="J6" s="29">
        <v>1391300</v>
      </c>
      <c r="K6" s="211">
        <f>Tabulka3[[#This Row],[Upravený rozpočet 2024]]-Tabulka3[[#This Row],[Plnění 2024]]</f>
        <v>808700</v>
      </c>
      <c r="L6" s="211"/>
    </row>
    <row r="7" spans="1:12" s="26" customFormat="1" x14ac:dyDescent="0.25">
      <c r="A7" s="30" t="s">
        <v>183</v>
      </c>
      <c r="B7" s="30" t="s">
        <v>169</v>
      </c>
      <c r="C7" s="27" t="s">
        <v>190</v>
      </c>
      <c r="D7" s="27" t="s">
        <v>307</v>
      </c>
      <c r="E7" s="42" t="s">
        <v>200</v>
      </c>
      <c r="F7" s="43">
        <v>1341</v>
      </c>
      <c r="G7" s="43">
        <v>900</v>
      </c>
      <c r="H7" s="31">
        <v>260000</v>
      </c>
      <c r="I7" s="31">
        <v>260000</v>
      </c>
      <c r="J7" s="28">
        <v>245500</v>
      </c>
      <c r="K7" s="211">
        <f>Tabulka3[[#This Row],[Upravený rozpočet 2024]]-Tabulka3[[#This Row],[Plnění 2024]]</f>
        <v>14500</v>
      </c>
      <c r="L7" s="211"/>
    </row>
    <row r="8" spans="1:12" s="26" customFormat="1" x14ac:dyDescent="0.25">
      <c r="A8" s="30" t="s">
        <v>184</v>
      </c>
      <c r="B8" s="30" t="s">
        <v>169</v>
      </c>
      <c r="C8" s="27" t="s">
        <v>190</v>
      </c>
      <c r="D8" s="27" t="s">
        <v>307</v>
      </c>
      <c r="E8" s="42" t="s">
        <v>200</v>
      </c>
      <c r="F8" s="43">
        <v>1342</v>
      </c>
      <c r="G8" s="43">
        <v>900</v>
      </c>
      <c r="H8" s="31">
        <v>40000</v>
      </c>
      <c r="I8" s="31">
        <v>40000</v>
      </c>
      <c r="J8" s="29">
        <v>31000</v>
      </c>
      <c r="K8" s="211">
        <f>Tabulka3[[#This Row],[Upravený rozpočet 2024]]-Tabulka3[[#This Row],[Plnění 2024]]</f>
        <v>9000</v>
      </c>
      <c r="L8" s="211"/>
    </row>
    <row r="9" spans="1:12" s="26" customFormat="1" x14ac:dyDescent="0.25">
      <c r="A9" s="30" t="s">
        <v>185</v>
      </c>
      <c r="B9" s="30" t="s">
        <v>169</v>
      </c>
      <c r="C9" s="27" t="s">
        <v>190</v>
      </c>
      <c r="D9" s="27" t="s">
        <v>307</v>
      </c>
      <c r="E9" s="42" t="s">
        <v>200</v>
      </c>
      <c r="F9" s="43">
        <v>1343</v>
      </c>
      <c r="G9" s="43">
        <v>900</v>
      </c>
      <c r="H9" s="31">
        <v>450000</v>
      </c>
      <c r="I9" s="31">
        <v>450000</v>
      </c>
      <c r="J9" s="28">
        <v>290300</v>
      </c>
      <c r="K9" s="211">
        <f>Tabulka3[[#This Row],[Upravený rozpočet 2024]]-Tabulka3[[#This Row],[Plnění 2024]]</f>
        <v>159700</v>
      </c>
      <c r="L9" s="211"/>
    </row>
    <row r="10" spans="1:12" s="26" customFormat="1" x14ac:dyDescent="0.25">
      <c r="A10" s="26" t="s">
        <v>170</v>
      </c>
      <c r="B10" s="26" t="s">
        <v>170</v>
      </c>
      <c r="C10" s="27" t="s">
        <v>191</v>
      </c>
      <c r="D10" s="27" t="s">
        <v>307</v>
      </c>
      <c r="E10" s="42">
        <v>6171</v>
      </c>
      <c r="F10" s="42">
        <v>2212</v>
      </c>
      <c r="G10" s="42">
        <v>900</v>
      </c>
      <c r="H10" s="28">
        <v>200000</v>
      </c>
      <c r="I10" s="28">
        <v>200000</v>
      </c>
      <c r="J10" s="29">
        <v>184000</v>
      </c>
      <c r="K10" s="211">
        <f>Tabulka3[[#This Row],[Upravený rozpočet 2024]]-Tabulka3[[#This Row],[Plnění 2024]]</f>
        <v>16000</v>
      </c>
      <c r="L10" s="211"/>
    </row>
    <row r="11" spans="1:12" s="26" customFormat="1" x14ac:dyDescent="0.25">
      <c r="A11" s="30" t="s">
        <v>172</v>
      </c>
      <c r="B11" s="26" t="s">
        <v>171</v>
      </c>
      <c r="C11" s="27" t="s">
        <v>191</v>
      </c>
      <c r="D11" s="27" t="s">
        <v>307</v>
      </c>
      <c r="E11" s="43">
        <v>3314</v>
      </c>
      <c r="F11" s="43">
        <v>2111</v>
      </c>
      <c r="G11" s="43">
        <v>600</v>
      </c>
      <c r="H11" s="31">
        <v>15000</v>
      </c>
      <c r="I11" s="31">
        <v>15000</v>
      </c>
      <c r="J11" s="28">
        <v>24000</v>
      </c>
      <c r="K11" s="211">
        <f>Tabulka3[[#This Row],[Upravený rozpočet 2024]]-Tabulka3[[#This Row],[Plnění 2024]]</f>
        <v>-9000</v>
      </c>
      <c r="L11" s="211"/>
    </row>
    <row r="12" spans="1:12" s="26" customFormat="1" x14ac:dyDescent="0.25">
      <c r="A12" s="30" t="s">
        <v>173</v>
      </c>
      <c r="B12" s="26" t="s">
        <v>171</v>
      </c>
      <c r="C12" s="27" t="s">
        <v>191</v>
      </c>
      <c r="D12" s="27" t="s">
        <v>307</v>
      </c>
      <c r="E12" s="43">
        <v>3632</v>
      </c>
      <c r="F12" s="43">
        <v>2111</v>
      </c>
      <c r="G12" s="43">
        <v>800</v>
      </c>
      <c r="H12" s="31">
        <v>300000</v>
      </c>
      <c r="I12" s="31">
        <v>300000</v>
      </c>
      <c r="J12" s="29">
        <v>94000</v>
      </c>
      <c r="K12" s="211">
        <f>Tabulka3[[#This Row],[Upravený rozpočet 2024]]-Tabulka3[[#This Row],[Plnění 2024]]</f>
        <v>206000</v>
      </c>
      <c r="L12" s="211"/>
    </row>
    <row r="13" spans="1:12" s="26" customFormat="1" x14ac:dyDescent="0.25">
      <c r="A13" s="30" t="s">
        <v>174</v>
      </c>
      <c r="B13" s="26" t="s">
        <v>171</v>
      </c>
      <c r="C13" s="27" t="s">
        <v>191</v>
      </c>
      <c r="D13" s="27" t="s">
        <v>307</v>
      </c>
      <c r="E13" s="43">
        <v>3399</v>
      </c>
      <c r="F13" s="43">
        <v>2111</v>
      </c>
      <c r="G13" s="43">
        <v>600</v>
      </c>
      <c r="H13" s="31">
        <v>0</v>
      </c>
      <c r="I13" s="31">
        <v>0</v>
      </c>
      <c r="J13" s="28">
        <v>103000</v>
      </c>
      <c r="K13" s="211">
        <f>Tabulka3[[#This Row],[Upravený rozpočet 2024]]-Tabulka3[[#This Row],[Plnění 2024]]</f>
        <v>-103000</v>
      </c>
      <c r="L13" s="211"/>
    </row>
    <row r="14" spans="1:12" s="26" customFormat="1" x14ac:dyDescent="0.25">
      <c r="A14" s="30" t="s">
        <v>421</v>
      </c>
      <c r="B14" s="26" t="s">
        <v>171</v>
      </c>
      <c r="C14" s="27" t="s">
        <v>191</v>
      </c>
      <c r="D14" s="27" t="s">
        <v>307</v>
      </c>
      <c r="E14" s="43" t="s">
        <v>420</v>
      </c>
      <c r="F14" s="43">
        <v>2111</v>
      </c>
      <c r="G14" s="43">
        <v>600</v>
      </c>
      <c r="H14" s="31">
        <v>0</v>
      </c>
      <c r="I14" s="31">
        <v>103100</v>
      </c>
      <c r="J14" s="28">
        <v>36300</v>
      </c>
      <c r="K14" s="211">
        <f>Tabulka3[[#This Row],[Upravený rozpočet 2024]]-Tabulka3[[#This Row],[Plnění 2024]]</f>
        <v>66800</v>
      </c>
      <c r="L14" s="211"/>
    </row>
    <row r="15" spans="1:12" s="26" customFormat="1" x14ac:dyDescent="0.25">
      <c r="A15" s="30" t="s">
        <v>175</v>
      </c>
      <c r="B15" s="26" t="s">
        <v>171</v>
      </c>
      <c r="C15" s="27" t="s">
        <v>191</v>
      </c>
      <c r="D15" s="27" t="s">
        <v>307</v>
      </c>
      <c r="E15" s="43">
        <v>6171</v>
      </c>
      <c r="F15" s="43">
        <v>2111</v>
      </c>
      <c r="G15" s="43">
        <v>900</v>
      </c>
      <c r="H15" s="31">
        <v>5000</v>
      </c>
      <c r="I15" s="31">
        <v>5000</v>
      </c>
      <c r="J15" s="29">
        <v>900</v>
      </c>
      <c r="K15" s="211">
        <f>Tabulka3[[#This Row],[Upravený rozpočet 2024]]-Tabulka3[[#This Row],[Plnění 2024]]</f>
        <v>4100</v>
      </c>
      <c r="L15" s="211"/>
    </row>
    <row r="16" spans="1:12" s="26" customFormat="1" x14ac:dyDescent="0.25">
      <c r="A16" s="30" t="s">
        <v>487</v>
      </c>
      <c r="B16" s="26" t="s">
        <v>177</v>
      </c>
      <c r="C16" s="27" t="s">
        <v>191</v>
      </c>
      <c r="D16" s="27" t="s">
        <v>307</v>
      </c>
      <c r="E16" s="43" t="s">
        <v>488</v>
      </c>
      <c r="F16" s="43" t="s">
        <v>489</v>
      </c>
      <c r="G16" s="43" t="s">
        <v>394</v>
      </c>
      <c r="H16" s="31">
        <v>0</v>
      </c>
      <c r="I16" s="31">
        <v>208600</v>
      </c>
      <c r="J16" s="28">
        <v>0</v>
      </c>
      <c r="K16" s="211">
        <f>Tabulka3[[#This Row],[Upravený rozpočet 2024]]-Tabulka3[[#This Row],[Plnění 2024]]</f>
        <v>208600</v>
      </c>
      <c r="L16" s="211"/>
    </row>
    <row r="17" spans="1:12" s="26" customFormat="1" x14ac:dyDescent="0.25">
      <c r="A17" s="30" t="s">
        <v>391</v>
      </c>
      <c r="B17" s="26" t="s">
        <v>177</v>
      </c>
      <c r="C17" s="27" t="s">
        <v>191</v>
      </c>
      <c r="D17" s="27" t="s">
        <v>307</v>
      </c>
      <c r="E17" s="43" t="s">
        <v>392</v>
      </c>
      <c r="F17" s="43" t="s">
        <v>393</v>
      </c>
      <c r="G17" s="43" t="s">
        <v>394</v>
      </c>
      <c r="H17" s="31">
        <v>0</v>
      </c>
      <c r="I17" s="31">
        <v>399800</v>
      </c>
      <c r="J17" s="28">
        <v>399800</v>
      </c>
      <c r="K17" s="211">
        <f>Tabulka3[[#This Row],[Upravený rozpočet 2024]]-Tabulka3[[#This Row],[Plnění 2024]]</f>
        <v>0</v>
      </c>
      <c r="L17" s="211"/>
    </row>
    <row r="18" spans="1:12" s="26" customFormat="1" x14ac:dyDescent="0.25">
      <c r="A18" s="26" t="s">
        <v>176</v>
      </c>
      <c r="B18" s="26" t="s">
        <v>177</v>
      </c>
      <c r="C18" s="27" t="s">
        <v>191</v>
      </c>
      <c r="D18" s="27" t="s">
        <v>307</v>
      </c>
      <c r="E18" s="42" t="s">
        <v>297</v>
      </c>
      <c r="F18" s="42">
        <v>2321</v>
      </c>
      <c r="G18" s="42">
        <v>900</v>
      </c>
      <c r="H18" s="28">
        <v>4500000</v>
      </c>
      <c r="I18" s="28">
        <v>4505000</v>
      </c>
      <c r="J18" s="29">
        <v>0</v>
      </c>
      <c r="K18" s="211">
        <f>Tabulka3[[#This Row],[Upravený rozpočet 2024]]-Tabulka3[[#This Row],[Plnění 2024]]</f>
        <v>4505000</v>
      </c>
      <c r="L18" s="211"/>
    </row>
    <row r="19" spans="1:12" s="26" customFormat="1" x14ac:dyDescent="0.25">
      <c r="A19" s="26" t="s">
        <v>176</v>
      </c>
      <c r="B19" s="26" t="s">
        <v>177</v>
      </c>
      <c r="C19" s="27" t="s">
        <v>191</v>
      </c>
      <c r="D19" s="27" t="s">
        <v>307</v>
      </c>
      <c r="E19" s="42">
        <v>3399</v>
      </c>
      <c r="F19" s="42">
        <v>2321</v>
      </c>
      <c r="G19" s="42">
        <v>400</v>
      </c>
      <c r="H19" s="28">
        <v>0</v>
      </c>
      <c r="I19" s="28">
        <v>0</v>
      </c>
      <c r="J19" s="28">
        <v>2500000</v>
      </c>
      <c r="K19" s="211">
        <f>Tabulka3[[#This Row],[Upravený rozpočet 2024]]-Tabulka3[[#This Row],[Plnění 2024]]</f>
        <v>-2500000</v>
      </c>
      <c r="L19" s="211"/>
    </row>
    <row r="20" spans="1:12" s="26" customFormat="1" x14ac:dyDescent="0.25">
      <c r="A20" s="30" t="s">
        <v>178</v>
      </c>
      <c r="B20" s="26" t="s">
        <v>177</v>
      </c>
      <c r="C20" s="27" t="s">
        <v>191</v>
      </c>
      <c r="D20" s="27" t="s">
        <v>307</v>
      </c>
      <c r="E20" s="43">
        <v>6310</v>
      </c>
      <c r="F20" s="43">
        <v>2141</v>
      </c>
      <c r="G20" s="43">
        <v>1000</v>
      </c>
      <c r="H20" s="31">
        <v>1000000</v>
      </c>
      <c r="I20" s="31">
        <v>2000000</v>
      </c>
      <c r="J20" s="29">
        <v>2569600</v>
      </c>
      <c r="K20" s="211">
        <f>Tabulka3[[#This Row],[Upravený rozpočet 2024]]-Tabulka3[[#This Row],[Plnění 2024]]</f>
        <v>-569600</v>
      </c>
      <c r="L20" s="211"/>
    </row>
    <row r="21" spans="1:12" s="26" customFormat="1" x14ac:dyDescent="0.25">
      <c r="A21" s="30" t="s">
        <v>135</v>
      </c>
      <c r="B21" s="26" t="s">
        <v>177</v>
      </c>
      <c r="C21" s="27" t="s">
        <v>191</v>
      </c>
      <c r="D21" s="27" t="s">
        <v>307</v>
      </c>
      <c r="E21" s="43">
        <v>6171</v>
      </c>
      <c r="F21" s="43">
        <v>2324</v>
      </c>
      <c r="G21" s="43">
        <v>900</v>
      </c>
      <c r="H21" s="31">
        <v>0</v>
      </c>
      <c r="I21" s="31">
        <v>0</v>
      </c>
      <c r="J21" s="28">
        <v>211600</v>
      </c>
      <c r="K21" s="211">
        <f>Tabulka3[[#This Row],[Upravený rozpočet 2024]]-Tabulka3[[#This Row],[Plnění 2024]]</f>
        <v>-211600</v>
      </c>
      <c r="L21" s="211"/>
    </row>
    <row r="22" spans="1:12" s="26" customFormat="1" x14ac:dyDescent="0.25">
      <c r="A22" s="30" t="s">
        <v>194</v>
      </c>
      <c r="B22" s="30" t="s">
        <v>194</v>
      </c>
      <c r="C22" s="30" t="s">
        <v>193</v>
      </c>
      <c r="D22" s="27" t="s">
        <v>307</v>
      </c>
      <c r="E22" s="43">
        <v>6171</v>
      </c>
      <c r="F22" s="43">
        <v>3110</v>
      </c>
      <c r="G22" s="43">
        <v>1000</v>
      </c>
      <c r="H22" s="31">
        <v>0</v>
      </c>
      <c r="I22" s="31">
        <v>0</v>
      </c>
      <c r="J22" s="29">
        <v>0</v>
      </c>
      <c r="K22" s="211">
        <f>Tabulka3[[#This Row],[Upravený rozpočet 2024]]-Tabulka3[[#This Row],[Plnění 2024]]</f>
        <v>0</v>
      </c>
      <c r="L22" s="211"/>
    </row>
    <row r="23" spans="1:12" s="26" customFormat="1" x14ac:dyDescent="0.25">
      <c r="A23" s="30" t="s">
        <v>322</v>
      </c>
      <c r="B23" s="30" t="s">
        <v>186</v>
      </c>
      <c r="C23" s="26" t="s">
        <v>192</v>
      </c>
      <c r="D23" s="27" t="s">
        <v>307</v>
      </c>
      <c r="E23" s="43">
        <v>6330</v>
      </c>
      <c r="F23" s="43">
        <v>4137</v>
      </c>
      <c r="G23" s="43">
        <v>1000</v>
      </c>
      <c r="H23" s="31">
        <v>51876000</v>
      </c>
      <c r="I23" s="31">
        <v>51876000</v>
      </c>
      <c r="J23" s="28">
        <v>25938000</v>
      </c>
      <c r="K23" s="211">
        <f>Tabulka3[[#This Row],[Upravený rozpočet 2024]]-Tabulka3[[#This Row],[Plnění 2024]]</f>
        <v>25938000</v>
      </c>
      <c r="L23" s="211"/>
    </row>
    <row r="24" spans="1:12" s="26" customFormat="1" x14ac:dyDescent="0.25">
      <c r="A24" s="30" t="s">
        <v>179</v>
      </c>
      <c r="B24" s="30" t="s">
        <v>186</v>
      </c>
      <c r="C24" s="26" t="s">
        <v>192</v>
      </c>
      <c r="D24" s="27" t="s">
        <v>182</v>
      </c>
      <c r="E24" s="43">
        <v>6330</v>
      </c>
      <c r="F24" s="43">
        <v>4137</v>
      </c>
      <c r="G24" s="43">
        <v>1000</v>
      </c>
      <c r="H24" s="31">
        <v>0</v>
      </c>
      <c r="I24" s="31">
        <v>3025100</v>
      </c>
      <c r="J24" s="29">
        <v>0</v>
      </c>
      <c r="K24" s="211">
        <f>Tabulka3[[#This Row],[Upravený rozpočet 2024]]-Tabulka3[[#This Row],[Plnění 2024]]</f>
        <v>3025100</v>
      </c>
      <c r="L24" s="211"/>
    </row>
    <row r="25" spans="1:12" s="26" customFormat="1" x14ac:dyDescent="0.25">
      <c r="A25" s="30" t="s">
        <v>397</v>
      </c>
      <c r="B25" s="30" t="s">
        <v>186</v>
      </c>
      <c r="C25" s="26" t="s">
        <v>192</v>
      </c>
      <c r="D25" s="27" t="s">
        <v>182</v>
      </c>
      <c r="E25" s="43">
        <v>6330</v>
      </c>
      <c r="F25" s="43">
        <v>4137</v>
      </c>
      <c r="G25" s="43">
        <v>1000</v>
      </c>
      <c r="H25" s="31">
        <v>0</v>
      </c>
      <c r="I25" s="31">
        <v>518000</v>
      </c>
      <c r="J25" s="28">
        <v>518000</v>
      </c>
      <c r="K25" s="211">
        <f>Tabulka3[[#This Row],[Upravený rozpočet 2024]]-Tabulka3[[#This Row],[Plnění 2024]]</f>
        <v>0</v>
      </c>
      <c r="L25" s="211"/>
    </row>
    <row r="26" spans="1:12" s="26" customFormat="1" x14ac:dyDescent="0.25">
      <c r="A26" s="30" t="s">
        <v>395</v>
      </c>
      <c r="B26" s="30" t="s">
        <v>186</v>
      </c>
      <c r="C26" s="26" t="s">
        <v>192</v>
      </c>
      <c r="D26" s="27" t="s">
        <v>182</v>
      </c>
      <c r="E26" s="43">
        <v>6330</v>
      </c>
      <c r="F26" s="43">
        <v>4137</v>
      </c>
      <c r="G26" s="43">
        <v>1000</v>
      </c>
      <c r="H26" s="31">
        <v>0</v>
      </c>
      <c r="I26" s="31">
        <v>62500</v>
      </c>
      <c r="J26" s="29">
        <v>62500</v>
      </c>
      <c r="K26" s="211">
        <f>Tabulka3[[#This Row],[Upravený rozpočet 2024]]-Tabulka3[[#This Row],[Plnění 2024]]</f>
        <v>0</v>
      </c>
      <c r="L26" s="211"/>
    </row>
    <row r="27" spans="1:12" s="26" customFormat="1" x14ac:dyDescent="0.25">
      <c r="A27" s="30" t="s">
        <v>396</v>
      </c>
      <c r="B27" s="30" t="s">
        <v>186</v>
      </c>
      <c r="C27" s="26" t="s">
        <v>192</v>
      </c>
      <c r="D27" s="27" t="s">
        <v>182</v>
      </c>
      <c r="E27" s="43">
        <v>6330</v>
      </c>
      <c r="F27" s="43">
        <v>4137</v>
      </c>
      <c r="G27" s="43">
        <v>1000</v>
      </c>
      <c r="H27" s="31">
        <v>0</v>
      </c>
      <c r="I27" s="31">
        <v>212000</v>
      </c>
      <c r="J27" s="28">
        <v>212000</v>
      </c>
      <c r="K27" s="211">
        <f>Tabulka3[[#This Row],[Upravený rozpočet 2024]]-Tabulka3[[#This Row],[Plnění 2024]]</f>
        <v>0</v>
      </c>
      <c r="L27" s="211"/>
    </row>
    <row r="28" spans="1:12" s="26" customFormat="1" x14ac:dyDescent="0.25">
      <c r="A28" s="30" t="s">
        <v>398</v>
      </c>
      <c r="B28" s="30" t="s">
        <v>186</v>
      </c>
      <c r="C28" s="26" t="s">
        <v>192</v>
      </c>
      <c r="D28" s="27" t="s">
        <v>182</v>
      </c>
      <c r="E28" s="43">
        <v>6330</v>
      </c>
      <c r="F28" s="43">
        <v>4137</v>
      </c>
      <c r="G28" s="43">
        <v>1000</v>
      </c>
      <c r="H28" s="31">
        <v>0</v>
      </c>
      <c r="I28" s="31">
        <v>3748800</v>
      </c>
      <c r="J28" s="29">
        <v>0</v>
      </c>
      <c r="K28" s="211">
        <f>Tabulka3[[#This Row],[Upravený rozpočet 2024]]-Tabulka3[[#This Row],[Plnění 2024]]</f>
        <v>3748800</v>
      </c>
      <c r="L28" s="211">
        <v>96</v>
      </c>
    </row>
    <row r="29" spans="1:12" s="26" customFormat="1" x14ac:dyDescent="0.25">
      <c r="A29" s="30" t="s">
        <v>498</v>
      </c>
      <c r="B29" s="30" t="s">
        <v>186</v>
      </c>
      <c r="C29" s="26" t="s">
        <v>192</v>
      </c>
      <c r="D29" s="27" t="s">
        <v>182</v>
      </c>
      <c r="E29" s="43">
        <v>6330</v>
      </c>
      <c r="F29" s="43">
        <v>4137</v>
      </c>
      <c r="G29" s="43">
        <v>1000</v>
      </c>
      <c r="H29" s="31">
        <v>0</v>
      </c>
      <c r="I29" s="31">
        <v>100000</v>
      </c>
      <c r="J29" s="29">
        <v>0</v>
      </c>
      <c r="K29" s="211">
        <f>Tabulka3[[#This Row],[Upravený rozpočet 2024]]-Tabulka3[[#This Row],[Plnění 2024]]</f>
        <v>100000</v>
      </c>
      <c r="L29" s="211">
        <v>138</v>
      </c>
    </row>
    <row r="30" spans="1:12" s="26" customFormat="1" x14ac:dyDescent="0.25">
      <c r="A30" s="30" t="s">
        <v>434</v>
      </c>
      <c r="B30" s="30" t="s">
        <v>186</v>
      </c>
      <c r="C30" s="26" t="s">
        <v>192</v>
      </c>
      <c r="D30" s="27" t="s">
        <v>182</v>
      </c>
      <c r="E30" s="43">
        <v>6330</v>
      </c>
      <c r="F30" s="43">
        <v>4137</v>
      </c>
      <c r="G30" s="43">
        <v>1000</v>
      </c>
      <c r="H30" s="31"/>
      <c r="I30" s="31">
        <v>437000</v>
      </c>
      <c r="J30" s="29"/>
      <c r="K30" s="211">
        <f>Tabulka3[[#This Row],[Upravený rozpočet 2024]]-Tabulka3[[#This Row],[Plnění 2024]]</f>
        <v>437000</v>
      </c>
      <c r="L30" s="211">
        <v>81</v>
      </c>
    </row>
    <row r="31" spans="1:12" s="26" customFormat="1" x14ac:dyDescent="0.25">
      <c r="A31" s="30" t="s">
        <v>476</v>
      </c>
      <c r="B31" s="30" t="s">
        <v>186</v>
      </c>
      <c r="C31" s="26" t="s">
        <v>192</v>
      </c>
      <c r="D31" s="27" t="s">
        <v>182</v>
      </c>
      <c r="E31" s="43">
        <v>6330</v>
      </c>
      <c r="F31" s="43">
        <v>4137</v>
      </c>
      <c r="G31" s="43">
        <v>1000</v>
      </c>
      <c r="H31" s="31"/>
      <c r="I31" s="31">
        <v>23600</v>
      </c>
      <c r="J31" s="29"/>
      <c r="K31" s="211">
        <f>Tabulka3[[#This Row],[Upravený rozpočet 2024]]-Tabulka3[[#This Row],[Plnění 2024]]</f>
        <v>23600</v>
      </c>
      <c r="L31" s="211">
        <v>81</v>
      </c>
    </row>
    <row r="32" spans="1:12" s="26" customFormat="1" x14ac:dyDescent="0.25">
      <c r="A32" s="30" t="s">
        <v>430</v>
      </c>
      <c r="B32" s="30" t="s">
        <v>186</v>
      </c>
      <c r="C32" s="26" t="s">
        <v>192</v>
      </c>
      <c r="D32" s="27" t="s">
        <v>182</v>
      </c>
      <c r="E32" s="43">
        <v>6330</v>
      </c>
      <c r="F32" s="43">
        <v>4137</v>
      </c>
      <c r="G32" s="43">
        <v>1000</v>
      </c>
      <c r="H32" s="31"/>
      <c r="I32" s="31">
        <v>830000</v>
      </c>
      <c r="J32" s="29"/>
      <c r="K32" s="211">
        <f>Tabulka3[[#This Row],[Upravený rozpočet 2024]]-Tabulka3[[#This Row],[Plnění 2024]]</f>
        <v>830000</v>
      </c>
      <c r="L32" s="211">
        <v>98</v>
      </c>
    </row>
    <row r="33" spans="1:12" s="26" customFormat="1" x14ac:dyDescent="0.25">
      <c r="A33" s="30" t="s">
        <v>180</v>
      </c>
      <c r="B33" s="30" t="s">
        <v>186</v>
      </c>
      <c r="C33" s="26" t="s">
        <v>192</v>
      </c>
      <c r="D33" s="27" t="s">
        <v>182</v>
      </c>
      <c r="E33" s="43">
        <v>6330</v>
      </c>
      <c r="F33" s="43">
        <v>4137</v>
      </c>
      <c r="G33" s="43">
        <v>1000</v>
      </c>
      <c r="H33" s="31">
        <v>0</v>
      </c>
      <c r="I33" s="31">
        <v>18800000</v>
      </c>
      <c r="J33" s="28">
        <v>18800000</v>
      </c>
      <c r="K33" s="211">
        <f>Tabulka3[[#This Row],[Upravený rozpočet 2024]]-Tabulka3[[#This Row],[Plnění 2024]]</f>
        <v>0</v>
      </c>
      <c r="L33" s="211"/>
    </row>
    <row r="34" spans="1:12" s="26" customFormat="1" x14ac:dyDescent="0.25">
      <c r="A34" s="30" t="s">
        <v>477</v>
      </c>
      <c r="B34" s="30" t="s">
        <v>186</v>
      </c>
      <c r="C34" s="26" t="s">
        <v>192</v>
      </c>
      <c r="D34" s="27" t="s">
        <v>182</v>
      </c>
      <c r="E34" s="43">
        <v>6330</v>
      </c>
      <c r="F34" s="43">
        <v>4137</v>
      </c>
      <c r="G34" s="43">
        <v>1000</v>
      </c>
      <c r="H34" s="31">
        <v>0</v>
      </c>
      <c r="I34" s="31">
        <v>20000000</v>
      </c>
      <c r="J34" s="28">
        <v>18800000</v>
      </c>
      <c r="K34" s="211">
        <f>Tabulka3[[#This Row],[Upravený rozpočet 2024]]-Tabulka3[[#This Row],[Plnění 2024]]</f>
        <v>1200000</v>
      </c>
      <c r="L34" s="211">
        <v>84</v>
      </c>
    </row>
    <row r="35" spans="1:12" s="26" customFormat="1" x14ac:dyDescent="0.25">
      <c r="A35" s="30" t="s">
        <v>181</v>
      </c>
      <c r="B35" s="30" t="s">
        <v>186</v>
      </c>
      <c r="C35" s="26" t="s">
        <v>192</v>
      </c>
      <c r="D35" s="27" t="s">
        <v>182</v>
      </c>
      <c r="E35" s="43">
        <v>6330</v>
      </c>
      <c r="F35" s="43">
        <v>4137</v>
      </c>
      <c r="G35" s="43">
        <v>1000</v>
      </c>
      <c r="H35" s="31">
        <v>0</v>
      </c>
      <c r="I35" s="31">
        <v>0</v>
      </c>
      <c r="J35" s="29">
        <v>0</v>
      </c>
      <c r="K35" s="211">
        <f>Tabulka3[[#This Row],[Upravený rozpočet 2024]]-Tabulka3[[#This Row],[Plnění 2024]]</f>
        <v>0</v>
      </c>
      <c r="L35" s="211"/>
    </row>
    <row r="36" spans="1:12" s="26" customFormat="1" x14ac:dyDescent="0.25">
      <c r="A36" s="30" t="s">
        <v>322</v>
      </c>
      <c r="B36" s="30" t="s">
        <v>187</v>
      </c>
      <c r="C36" s="26" t="s">
        <v>192</v>
      </c>
      <c r="D36" s="27" t="s">
        <v>307</v>
      </c>
      <c r="E36" s="43">
        <v>6330</v>
      </c>
      <c r="F36" s="43">
        <v>4137</v>
      </c>
      <c r="G36" s="43">
        <v>1000</v>
      </c>
      <c r="H36" s="32">
        <v>12234000</v>
      </c>
      <c r="I36" s="32">
        <v>12234000</v>
      </c>
      <c r="J36" s="28">
        <v>6117000</v>
      </c>
      <c r="K36" s="211">
        <f>Tabulka3[[#This Row],[Upravený rozpočet 2024]]-Tabulka3[[#This Row],[Plnění 2024]]</f>
        <v>6117000</v>
      </c>
      <c r="L36" s="211"/>
    </row>
    <row r="37" spans="1:12" s="26" customFormat="1" x14ac:dyDescent="0.25">
      <c r="A37" s="30" t="s">
        <v>322</v>
      </c>
      <c r="B37" s="30" t="s">
        <v>187</v>
      </c>
      <c r="C37" s="26" t="s">
        <v>192</v>
      </c>
      <c r="D37" s="27" t="s">
        <v>182</v>
      </c>
      <c r="E37" s="43">
        <v>6330</v>
      </c>
      <c r="F37" s="43">
        <v>4137</v>
      </c>
      <c r="G37" s="43">
        <v>1000</v>
      </c>
      <c r="H37" s="31">
        <v>0</v>
      </c>
      <c r="I37" s="31">
        <v>297000</v>
      </c>
      <c r="J37" s="29">
        <v>297000</v>
      </c>
      <c r="K37" s="211">
        <f>Tabulka3[[#This Row],[Upravený rozpočet 2024]]-Tabulka3[[#This Row],[Plnění 2024]]</f>
        <v>0</v>
      </c>
      <c r="L37" s="211">
        <v>13010</v>
      </c>
    </row>
    <row r="38" spans="1:12" s="26" customFormat="1" x14ac:dyDescent="0.25">
      <c r="A38" s="30" t="s">
        <v>322</v>
      </c>
      <c r="B38" s="30" t="s">
        <v>187</v>
      </c>
      <c r="C38" s="26" t="s">
        <v>192</v>
      </c>
      <c r="D38" s="27" t="s">
        <v>182</v>
      </c>
      <c r="E38" s="43">
        <v>6330</v>
      </c>
      <c r="F38" s="43">
        <v>4137</v>
      </c>
      <c r="G38" s="43">
        <v>1000</v>
      </c>
      <c r="H38" s="31">
        <v>0</v>
      </c>
      <c r="I38" s="31">
        <v>2513400</v>
      </c>
      <c r="J38" s="29">
        <v>0</v>
      </c>
      <c r="K38" s="211">
        <f>Tabulka3[[#This Row],[Upravený rozpočet 2024]]-Tabulka3[[#This Row],[Plnění 2024]]</f>
        <v>2513400</v>
      </c>
      <c r="L38" s="211">
        <v>13024</v>
      </c>
    </row>
    <row r="39" spans="1:12" s="26" customFormat="1" x14ac:dyDescent="0.25">
      <c r="A39" s="30" t="s">
        <v>322</v>
      </c>
      <c r="B39" s="30" t="s">
        <v>187</v>
      </c>
      <c r="C39" s="26" t="s">
        <v>192</v>
      </c>
      <c r="D39" s="27" t="s">
        <v>182</v>
      </c>
      <c r="E39" s="43">
        <v>6330</v>
      </c>
      <c r="F39" s="43">
        <v>4137</v>
      </c>
      <c r="G39" s="43">
        <v>1000</v>
      </c>
      <c r="H39" s="31">
        <v>0</v>
      </c>
      <c r="I39" s="31">
        <v>465400</v>
      </c>
      <c r="J39" s="29">
        <v>0</v>
      </c>
      <c r="K39" s="211">
        <f>Tabulka3[[#This Row],[Upravený rozpočet 2024]]-Tabulka3[[#This Row],[Plnění 2024]]</f>
        <v>465400</v>
      </c>
      <c r="L39" s="211">
        <v>13015</v>
      </c>
    </row>
    <row r="40" spans="1:12" s="26" customFormat="1" x14ac:dyDescent="0.25">
      <c r="A40" s="30" t="s">
        <v>322</v>
      </c>
      <c r="B40" s="30" t="s">
        <v>187</v>
      </c>
      <c r="C40" s="26" t="s">
        <v>192</v>
      </c>
      <c r="D40" s="27" t="s">
        <v>182</v>
      </c>
      <c r="E40" s="43">
        <v>6330</v>
      </c>
      <c r="F40" s="43">
        <v>4137</v>
      </c>
      <c r="G40" s="43">
        <v>1000</v>
      </c>
      <c r="H40" s="31">
        <v>0</v>
      </c>
      <c r="I40" s="31">
        <v>5100</v>
      </c>
      <c r="J40" s="29">
        <v>0</v>
      </c>
      <c r="K40" s="211">
        <f>Tabulka3[[#This Row],[Upravený rozpočet 2024]]-Tabulka3[[#This Row],[Plnění 2024]]</f>
        <v>5100</v>
      </c>
      <c r="L40" s="211">
        <v>98008</v>
      </c>
    </row>
    <row r="41" spans="1:12" s="26" customFormat="1" x14ac:dyDescent="0.25">
      <c r="A41" s="30" t="s">
        <v>180</v>
      </c>
      <c r="B41" s="30" t="s">
        <v>187</v>
      </c>
      <c r="C41" s="26" t="s">
        <v>192</v>
      </c>
      <c r="D41" s="27" t="s">
        <v>182</v>
      </c>
      <c r="E41" s="43">
        <v>6330</v>
      </c>
      <c r="F41" s="43">
        <v>4216</v>
      </c>
      <c r="G41" s="43">
        <v>1000</v>
      </c>
      <c r="H41" s="31">
        <v>0</v>
      </c>
      <c r="I41" s="31">
        <v>0</v>
      </c>
      <c r="J41" s="28">
        <v>0</v>
      </c>
      <c r="K41" s="211">
        <f>Tabulka3[[#This Row],[Upravený rozpočet 2024]]-Tabulka3[[#This Row],[Plnění 2024]]</f>
        <v>0</v>
      </c>
      <c r="L41" s="211"/>
    </row>
    <row r="42" spans="1:12" s="26" customFormat="1" x14ac:dyDescent="0.25">
      <c r="A42" s="26" t="s">
        <v>198</v>
      </c>
      <c r="B42" s="26" t="s">
        <v>198</v>
      </c>
      <c r="C42" s="26" t="s">
        <v>192</v>
      </c>
      <c r="D42" s="27" t="s">
        <v>307</v>
      </c>
      <c r="E42" s="43">
        <v>6330</v>
      </c>
      <c r="F42" s="42">
        <v>4131</v>
      </c>
      <c r="G42" s="42">
        <v>1000</v>
      </c>
      <c r="H42" s="33">
        <v>8000000</v>
      </c>
      <c r="I42" s="33">
        <v>5094900</v>
      </c>
      <c r="J42" s="29">
        <v>6381600</v>
      </c>
      <c r="K42" s="211">
        <f>Tabulka3[[#This Row],[Upravený rozpočet 2024]]-Tabulka3[[#This Row],[Plnění 2024]]</f>
        <v>-1286700</v>
      </c>
      <c r="L42" s="211"/>
    </row>
    <row r="46" spans="1:12" x14ac:dyDescent="0.25">
      <c r="A46" t="s">
        <v>2</v>
      </c>
      <c r="B46" t="s">
        <v>189</v>
      </c>
      <c r="C46" t="s">
        <v>188</v>
      </c>
      <c r="D46" t="s">
        <v>160</v>
      </c>
      <c r="E46" s="39" t="s">
        <v>159</v>
      </c>
      <c r="F46" s="40" t="s">
        <v>161</v>
      </c>
      <c r="G46" s="41" t="s">
        <v>166</v>
      </c>
      <c r="H46" s="25" t="s">
        <v>338</v>
      </c>
      <c r="I46" s="25" t="s">
        <v>339</v>
      </c>
      <c r="J46" s="25" t="s">
        <v>341</v>
      </c>
    </row>
    <row r="47" spans="1:12" s="26" customFormat="1" x14ac:dyDescent="0.25">
      <c r="A47" s="30" t="s">
        <v>232</v>
      </c>
      <c r="B47" s="30" t="s">
        <v>237</v>
      </c>
      <c r="C47" s="26" t="s">
        <v>236</v>
      </c>
      <c r="D47" s="27" t="s">
        <v>231</v>
      </c>
      <c r="E47" s="43" t="s">
        <v>200</v>
      </c>
      <c r="F47" s="43" t="s">
        <v>240</v>
      </c>
      <c r="G47" s="43">
        <v>900</v>
      </c>
      <c r="H47" s="31">
        <v>41577000</v>
      </c>
      <c r="I47" s="31">
        <v>112120000</v>
      </c>
      <c r="J47" s="31">
        <v>5580700</v>
      </c>
    </row>
    <row r="48" spans="1:12" s="26" customFormat="1" x14ac:dyDescent="0.25">
      <c r="A48" s="30" t="s">
        <v>233</v>
      </c>
      <c r="B48" s="30" t="s">
        <v>237</v>
      </c>
      <c r="C48" s="26" t="s">
        <v>236</v>
      </c>
      <c r="D48" s="27" t="s">
        <v>231</v>
      </c>
      <c r="E48" s="43" t="s">
        <v>200</v>
      </c>
      <c r="F48" s="43" t="s">
        <v>240</v>
      </c>
      <c r="G48" s="43">
        <v>900</v>
      </c>
      <c r="H48" s="32">
        <v>0</v>
      </c>
      <c r="I48" s="32">
        <v>0</v>
      </c>
      <c r="J48" s="32">
        <v>0</v>
      </c>
    </row>
    <row r="49" spans="1:10" s="26" customFormat="1" x14ac:dyDescent="0.25">
      <c r="A49" s="30" t="s">
        <v>234</v>
      </c>
      <c r="B49" s="30" t="s">
        <v>238</v>
      </c>
      <c r="C49" s="26" t="s">
        <v>236</v>
      </c>
      <c r="D49" s="27" t="s">
        <v>231</v>
      </c>
      <c r="E49" s="43" t="s">
        <v>200</v>
      </c>
      <c r="F49" s="43" t="s">
        <v>241</v>
      </c>
      <c r="G49" s="43">
        <v>900</v>
      </c>
      <c r="H49" s="31">
        <v>0</v>
      </c>
      <c r="I49" s="31">
        <v>0</v>
      </c>
      <c r="J49" s="31">
        <v>0</v>
      </c>
    </row>
    <row r="50" spans="1:10" s="26" customFormat="1" x14ac:dyDescent="0.25">
      <c r="A50" s="30" t="s">
        <v>235</v>
      </c>
      <c r="B50" s="30" t="s">
        <v>239</v>
      </c>
      <c r="C50" s="26" t="s">
        <v>236</v>
      </c>
      <c r="D50" s="27" t="s">
        <v>231</v>
      </c>
      <c r="E50" s="43" t="s">
        <v>200</v>
      </c>
      <c r="F50" s="43" t="s">
        <v>242</v>
      </c>
      <c r="G50" s="43">
        <v>900</v>
      </c>
      <c r="H50" s="31">
        <v>0</v>
      </c>
      <c r="I50" s="31">
        <v>0</v>
      </c>
      <c r="J50" s="31">
        <v>0</v>
      </c>
    </row>
    <row r="51" spans="1:10" s="26" customFormat="1" x14ac:dyDescent="0.25">
      <c r="A51" s="30"/>
      <c r="B51" s="30"/>
      <c r="C51" s="27"/>
      <c r="D51" s="27"/>
      <c r="E51" s="42"/>
      <c r="F51" s="43"/>
      <c r="G51" s="43"/>
      <c r="H51" s="31"/>
      <c r="I51" s="31"/>
      <c r="J51" s="31"/>
    </row>
    <row r="52" spans="1:10" s="26" customFormat="1" x14ac:dyDescent="0.25">
      <c r="C52" s="27"/>
      <c r="D52" s="27"/>
      <c r="E52" s="42"/>
      <c r="F52" s="42"/>
      <c r="G52" s="42"/>
      <c r="H52" s="28"/>
      <c r="I52" s="28"/>
      <c r="J52" s="28"/>
    </row>
    <row r="53" spans="1:10" s="26" customFormat="1" x14ac:dyDescent="0.25">
      <c r="A53" s="30"/>
      <c r="C53" s="27"/>
      <c r="D53" s="27"/>
      <c r="E53" s="43"/>
      <c r="F53" s="43"/>
      <c r="G53" s="43"/>
      <c r="H53" s="31"/>
      <c r="I53" s="31"/>
      <c r="J53" s="31"/>
    </row>
    <row r="54" spans="1:10" s="26" customFormat="1" x14ac:dyDescent="0.25">
      <c r="A54" s="30"/>
      <c r="C54" s="27"/>
      <c r="D54" s="27"/>
      <c r="E54" s="43"/>
      <c r="F54" s="43"/>
      <c r="G54" s="43"/>
      <c r="H54" s="31"/>
      <c r="I54" s="31"/>
      <c r="J54" s="31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D59"/>
  <sheetViews>
    <sheetView workbookViewId="0">
      <selection activeCell="A4" sqref="A4"/>
    </sheetView>
  </sheetViews>
  <sheetFormatPr defaultRowHeight="15" x14ac:dyDescent="0.25"/>
  <cols>
    <col min="1" max="1" width="32.140625" customWidth="1"/>
    <col min="2" max="3" width="13.7109375" style="48" customWidth="1"/>
    <col min="4" max="4" width="14.5703125" style="48" customWidth="1"/>
  </cols>
  <sheetData>
    <row r="1" spans="1:4" s="141" customFormat="1" x14ac:dyDescent="0.25">
      <c r="A1" s="141" t="s">
        <v>324</v>
      </c>
      <c r="B1" s="48"/>
      <c r="C1" s="48"/>
      <c r="D1" s="48"/>
    </row>
    <row r="3" spans="1:4" x14ac:dyDescent="0.25">
      <c r="A3" s="14" t="s">
        <v>325</v>
      </c>
      <c r="B3"/>
      <c r="C3"/>
      <c r="D3"/>
    </row>
    <row r="4" spans="1:4" x14ac:dyDescent="0.25">
      <c r="A4" s="15" t="s">
        <v>190</v>
      </c>
      <c r="B4"/>
      <c r="C4"/>
      <c r="D4"/>
    </row>
    <row r="5" spans="1:4" x14ac:dyDescent="0.25">
      <c r="A5" s="16" t="s">
        <v>167</v>
      </c>
      <c r="B5"/>
      <c r="C5"/>
      <c r="D5"/>
    </row>
    <row r="6" spans="1:4" x14ac:dyDescent="0.25">
      <c r="A6" s="17" t="s">
        <v>200</v>
      </c>
      <c r="B6"/>
      <c r="C6"/>
      <c r="D6"/>
    </row>
    <row r="7" spans="1:4" x14ac:dyDescent="0.25">
      <c r="A7" s="177">
        <v>1511</v>
      </c>
      <c r="B7"/>
      <c r="C7"/>
      <c r="D7"/>
    </row>
    <row r="8" spans="1:4" x14ac:dyDescent="0.25">
      <c r="A8" s="16" t="s">
        <v>169</v>
      </c>
      <c r="B8"/>
      <c r="C8"/>
      <c r="D8"/>
    </row>
    <row r="9" spans="1:4" x14ac:dyDescent="0.25">
      <c r="A9" s="17" t="s">
        <v>200</v>
      </c>
      <c r="B9"/>
      <c r="C9"/>
      <c r="D9"/>
    </row>
    <row r="10" spans="1:4" x14ac:dyDescent="0.25">
      <c r="A10" s="177">
        <v>1341</v>
      </c>
      <c r="B10"/>
      <c r="C10"/>
      <c r="D10"/>
    </row>
    <row r="11" spans="1:4" x14ac:dyDescent="0.25">
      <c r="A11" s="177">
        <v>1342</v>
      </c>
      <c r="B11"/>
      <c r="C11"/>
      <c r="D11"/>
    </row>
    <row r="12" spans="1:4" x14ac:dyDescent="0.25">
      <c r="A12" s="177">
        <v>1343</v>
      </c>
      <c r="B12"/>
      <c r="C12"/>
      <c r="D12"/>
    </row>
    <row r="13" spans="1:4" x14ac:dyDescent="0.25">
      <c r="A13" s="16" t="s">
        <v>168</v>
      </c>
      <c r="B13"/>
      <c r="C13"/>
      <c r="D13"/>
    </row>
    <row r="14" spans="1:4" x14ac:dyDescent="0.25">
      <c r="A14" s="17" t="s">
        <v>200</v>
      </c>
      <c r="B14"/>
      <c r="C14"/>
      <c r="D14"/>
    </row>
    <row r="15" spans="1:4" x14ac:dyDescent="0.25">
      <c r="A15" s="177">
        <v>1361</v>
      </c>
      <c r="B15"/>
      <c r="C15"/>
      <c r="D15"/>
    </row>
    <row r="16" spans="1:4" x14ac:dyDescent="0.25">
      <c r="A16" s="15" t="s">
        <v>191</v>
      </c>
      <c r="B16"/>
      <c r="C16"/>
      <c r="D16"/>
    </row>
    <row r="17" spans="1:4" x14ac:dyDescent="0.25">
      <c r="A17" s="16" t="s">
        <v>177</v>
      </c>
      <c r="B17"/>
      <c r="C17"/>
      <c r="D17"/>
    </row>
    <row r="18" spans="1:4" x14ac:dyDescent="0.25">
      <c r="A18" s="17">
        <v>3399</v>
      </c>
      <c r="B18"/>
      <c r="C18"/>
      <c r="D18"/>
    </row>
    <row r="19" spans="1:4" x14ac:dyDescent="0.25">
      <c r="A19" s="177">
        <v>2321</v>
      </c>
      <c r="B19"/>
      <c r="C19"/>
      <c r="D19"/>
    </row>
    <row r="20" spans="1:4" x14ac:dyDescent="0.25">
      <c r="A20" s="17">
        <v>6171</v>
      </c>
      <c r="B20"/>
      <c r="C20"/>
      <c r="D20"/>
    </row>
    <row r="21" spans="1:4" x14ac:dyDescent="0.25">
      <c r="A21" s="177">
        <v>2324</v>
      </c>
      <c r="B21"/>
      <c r="C21"/>
      <c r="D21"/>
    </row>
    <row r="22" spans="1:4" x14ac:dyDescent="0.25">
      <c r="A22" s="17">
        <v>6310</v>
      </c>
      <c r="B22"/>
      <c r="C22"/>
      <c r="D22"/>
    </row>
    <row r="23" spans="1:4" x14ac:dyDescent="0.25">
      <c r="A23" s="177">
        <v>2141</v>
      </c>
      <c r="B23"/>
      <c r="C23"/>
      <c r="D23"/>
    </row>
    <row r="24" spans="1:4" x14ac:dyDescent="0.25">
      <c r="A24" s="17" t="s">
        <v>297</v>
      </c>
      <c r="B24"/>
      <c r="C24"/>
      <c r="D24"/>
    </row>
    <row r="25" spans="1:4" x14ac:dyDescent="0.25">
      <c r="A25" s="177">
        <v>2321</v>
      </c>
      <c r="B25"/>
      <c r="C25"/>
      <c r="D25"/>
    </row>
    <row r="26" spans="1:4" x14ac:dyDescent="0.25">
      <c r="A26" s="17" t="s">
        <v>392</v>
      </c>
      <c r="B26"/>
      <c r="C26"/>
      <c r="D26"/>
    </row>
    <row r="27" spans="1:4" x14ac:dyDescent="0.25">
      <c r="A27" s="177" t="s">
        <v>393</v>
      </c>
      <c r="B27"/>
      <c r="C27"/>
      <c r="D27"/>
    </row>
    <row r="28" spans="1:4" x14ac:dyDescent="0.25">
      <c r="A28" s="17" t="s">
        <v>488</v>
      </c>
      <c r="B28"/>
      <c r="C28"/>
      <c r="D28"/>
    </row>
    <row r="29" spans="1:4" x14ac:dyDescent="0.25">
      <c r="A29" s="177" t="s">
        <v>489</v>
      </c>
      <c r="B29"/>
      <c r="C29"/>
      <c r="D29"/>
    </row>
    <row r="30" spans="1:4" x14ac:dyDescent="0.25">
      <c r="A30" s="16" t="s">
        <v>170</v>
      </c>
      <c r="B30"/>
      <c r="C30"/>
      <c r="D30"/>
    </row>
    <row r="31" spans="1:4" x14ac:dyDescent="0.25">
      <c r="A31" s="17">
        <v>6171</v>
      </c>
      <c r="B31"/>
      <c r="C31"/>
      <c r="D31"/>
    </row>
    <row r="32" spans="1:4" x14ac:dyDescent="0.25">
      <c r="A32" s="177">
        <v>2212</v>
      </c>
      <c r="B32"/>
      <c r="C32"/>
      <c r="D32"/>
    </row>
    <row r="33" spans="1:4" x14ac:dyDescent="0.25">
      <c r="A33" s="16" t="s">
        <v>171</v>
      </c>
      <c r="B33"/>
      <c r="C33"/>
      <c r="D33"/>
    </row>
    <row r="34" spans="1:4" x14ac:dyDescent="0.25">
      <c r="A34" s="17">
        <v>3314</v>
      </c>
      <c r="B34"/>
      <c r="C34"/>
      <c r="D34"/>
    </row>
    <row r="35" spans="1:4" x14ac:dyDescent="0.25">
      <c r="A35" s="177">
        <v>2111</v>
      </c>
      <c r="B35"/>
      <c r="C35"/>
      <c r="D35"/>
    </row>
    <row r="36" spans="1:4" x14ac:dyDescent="0.25">
      <c r="A36" s="17">
        <v>3399</v>
      </c>
      <c r="B36"/>
      <c r="C36"/>
      <c r="D36"/>
    </row>
    <row r="37" spans="1:4" x14ac:dyDescent="0.25">
      <c r="A37" s="177">
        <v>2111</v>
      </c>
      <c r="B37"/>
      <c r="C37"/>
      <c r="D37"/>
    </row>
    <row r="38" spans="1:4" x14ac:dyDescent="0.25">
      <c r="A38" s="17">
        <v>3632</v>
      </c>
      <c r="B38"/>
      <c r="C38"/>
      <c r="D38"/>
    </row>
    <row r="39" spans="1:4" x14ac:dyDescent="0.25">
      <c r="A39" s="177">
        <v>2111</v>
      </c>
      <c r="B39"/>
      <c r="C39"/>
      <c r="D39"/>
    </row>
    <row r="40" spans="1:4" x14ac:dyDescent="0.25">
      <c r="A40" s="17">
        <v>6171</v>
      </c>
      <c r="B40"/>
      <c r="C40"/>
      <c r="D40"/>
    </row>
    <row r="41" spans="1:4" x14ac:dyDescent="0.25">
      <c r="A41" s="177">
        <v>2111</v>
      </c>
      <c r="B41"/>
      <c r="C41"/>
      <c r="D41"/>
    </row>
    <row r="42" spans="1:4" x14ac:dyDescent="0.25">
      <c r="A42" s="17" t="s">
        <v>420</v>
      </c>
      <c r="B42"/>
      <c r="C42"/>
      <c r="D42"/>
    </row>
    <row r="43" spans="1:4" x14ac:dyDescent="0.25">
      <c r="A43" s="177">
        <v>2111</v>
      </c>
      <c r="B43"/>
      <c r="C43"/>
      <c r="D43"/>
    </row>
    <row r="44" spans="1:4" x14ac:dyDescent="0.25">
      <c r="A44" s="15" t="s">
        <v>193</v>
      </c>
      <c r="B44"/>
      <c r="C44"/>
      <c r="D44"/>
    </row>
    <row r="45" spans="1:4" x14ac:dyDescent="0.25">
      <c r="A45" s="16" t="s">
        <v>194</v>
      </c>
      <c r="B45"/>
      <c r="C45"/>
      <c r="D45"/>
    </row>
    <row r="46" spans="1:4" x14ac:dyDescent="0.25">
      <c r="A46" s="17">
        <v>6171</v>
      </c>
      <c r="B46"/>
      <c r="C46"/>
      <c r="D46"/>
    </row>
    <row r="47" spans="1:4" x14ac:dyDescent="0.25">
      <c r="A47" s="177">
        <v>3110</v>
      </c>
      <c r="B47"/>
      <c r="C47"/>
      <c r="D47"/>
    </row>
    <row r="48" spans="1:4" x14ac:dyDescent="0.25">
      <c r="A48" s="15" t="s">
        <v>192</v>
      </c>
      <c r="B48"/>
      <c r="C48"/>
      <c r="D48"/>
    </row>
    <row r="49" spans="1:4" x14ac:dyDescent="0.25">
      <c r="A49" s="16" t="s">
        <v>186</v>
      </c>
      <c r="B49"/>
      <c r="C49"/>
      <c r="D49"/>
    </row>
    <row r="50" spans="1:4" x14ac:dyDescent="0.25">
      <c r="A50" s="17">
        <v>6330</v>
      </c>
      <c r="B50"/>
      <c r="C50"/>
      <c r="D50"/>
    </row>
    <row r="51" spans="1:4" x14ac:dyDescent="0.25">
      <c r="A51" s="177">
        <v>4137</v>
      </c>
      <c r="B51"/>
      <c r="C51"/>
      <c r="D51"/>
    </row>
    <row r="52" spans="1:4" x14ac:dyDescent="0.25">
      <c r="A52" s="16" t="s">
        <v>187</v>
      </c>
      <c r="B52"/>
      <c r="C52"/>
      <c r="D52"/>
    </row>
    <row r="53" spans="1:4" x14ac:dyDescent="0.25">
      <c r="A53" s="17">
        <v>6330</v>
      </c>
      <c r="B53"/>
      <c r="C53"/>
      <c r="D53"/>
    </row>
    <row r="54" spans="1:4" x14ac:dyDescent="0.25">
      <c r="A54" s="177">
        <v>4137</v>
      </c>
    </row>
    <row r="55" spans="1:4" x14ac:dyDescent="0.25">
      <c r="A55" s="177">
        <v>4216</v>
      </c>
    </row>
    <row r="56" spans="1:4" x14ac:dyDescent="0.25">
      <c r="A56" s="16" t="s">
        <v>198</v>
      </c>
    </row>
    <row r="57" spans="1:4" x14ac:dyDescent="0.25">
      <c r="A57" s="17">
        <v>6330</v>
      </c>
    </row>
    <row r="58" spans="1:4" x14ac:dyDescent="0.25">
      <c r="A58" s="177">
        <v>4131</v>
      </c>
    </row>
    <row r="59" spans="1:4" x14ac:dyDescent="0.25">
      <c r="A59" s="15" t="s">
        <v>153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F161"/>
  <sheetViews>
    <sheetView workbookViewId="0">
      <selection activeCell="D5" sqref="D5"/>
    </sheetView>
  </sheetViews>
  <sheetFormatPr defaultRowHeight="15" x14ac:dyDescent="0.25"/>
  <cols>
    <col min="1" max="1" width="41.85546875" style="141" customWidth="1"/>
    <col min="2" max="2" width="8" style="48" customWidth="1"/>
    <col min="3" max="3" width="13.7109375" style="48" customWidth="1"/>
    <col min="4" max="4" width="14.5703125" style="48" customWidth="1"/>
    <col min="5" max="16384" width="9.140625" style="141"/>
  </cols>
  <sheetData>
    <row r="1" spans="1:4" x14ac:dyDescent="0.25">
      <c r="A1" s="141" t="s">
        <v>323</v>
      </c>
      <c r="B1" s="35"/>
      <c r="C1" s="35"/>
      <c r="D1" s="35"/>
    </row>
    <row r="2" spans="1:4" x14ac:dyDescent="0.25">
      <c r="B2" s="35"/>
      <c r="C2" s="35"/>
      <c r="D2" s="35"/>
    </row>
    <row r="3" spans="1:4" x14ac:dyDescent="0.25">
      <c r="A3" s="14" t="s">
        <v>199</v>
      </c>
      <c r="B3" s="48" t="s">
        <v>157</v>
      </c>
      <c r="C3" s="35"/>
      <c r="D3" s="35"/>
    </row>
    <row r="4" spans="1:4" x14ac:dyDescent="0.25">
      <c r="B4" s="35"/>
      <c r="C4" s="35"/>
      <c r="D4" s="35"/>
    </row>
    <row r="5" spans="1:4" ht="30" customHeight="1" x14ac:dyDescent="0.25">
      <c r="A5" s="14" t="s">
        <v>326</v>
      </c>
      <c r="B5"/>
      <c r="C5"/>
      <c r="D5"/>
    </row>
    <row r="6" spans="1:4" x14ac:dyDescent="0.25">
      <c r="A6" s="15" t="s">
        <v>11</v>
      </c>
      <c r="B6"/>
      <c r="C6"/>
      <c r="D6"/>
    </row>
    <row r="7" spans="1:4" x14ac:dyDescent="0.25">
      <c r="A7" s="15" t="s">
        <v>18</v>
      </c>
      <c r="B7"/>
      <c r="C7"/>
      <c r="D7"/>
    </row>
    <row r="8" spans="1:4" x14ac:dyDescent="0.25">
      <c r="A8" s="15" t="s">
        <v>20</v>
      </c>
      <c r="B8"/>
      <c r="C8"/>
      <c r="D8"/>
    </row>
    <row r="9" spans="1:4" x14ac:dyDescent="0.25">
      <c r="A9" s="15" t="s">
        <v>22</v>
      </c>
      <c r="B9"/>
      <c r="C9"/>
      <c r="D9"/>
    </row>
    <row r="10" spans="1:4" x14ac:dyDescent="0.25">
      <c r="A10" s="15" t="s">
        <v>32</v>
      </c>
      <c r="B10"/>
      <c r="C10"/>
      <c r="D10"/>
    </row>
    <row r="11" spans="1:4" x14ac:dyDescent="0.25">
      <c r="A11" s="15" t="s">
        <v>39</v>
      </c>
      <c r="B11"/>
      <c r="C11"/>
      <c r="D11"/>
    </row>
    <row r="12" spans="1:4" x14ac:dyDescent="0.25">
      <c r="A12" s="15" t="s">
        <v>45</v>
      </c>
      <c r="B12"/>
      <c r="C12"/>
      <c r="D12"/>
    </row>
    <row r="13" spans="1:4" x14ac:dyDescent="0.25">
      <c r="A13" s="15" t="s">
        <v>54</v>
      </c>
      <c r="B13"/>
      <c r="C13"/>
      <c r="D13"/>
    </row>
    <row r="14" spans="1:4" x14ac:dyDescent="0.25">
      <c r="A14" s="15" t="s">
        <v>50</v>
      </c>
      <c r="B14"/>
      <c r="C14"/>
      <c r="D14"/>
    </row>
    <row r="15" spans="1:4" x14ac:dyDescent="0.25">
      <c r="A15" s="15" t="s">
        <v>57</v>
      </c>
      <c r="B15"/>
      <c r="C15"/>
      <c r="D15"/>
    </row>
    <row r="16" spans="1:4" x14ac:dyDescent="0.25">
      <c r="A16" s="15" t="s">
        <v>61</v>
      </c>
      <c r="B16"/>
      <c r="C16"/>
      <c r="D16"/>
    </row>
    <row r="17" spans="1:4" x14ac:dyDescent="0.25">
      <c r="A17" s="15" t="s">
        <v>63</v>
      </c>
      <c r="B17"/>
      <c r="C17"/>
      <c r="D17"/>
    </row>
    <row r="18" spans="1:4" x14ac:dyDescent="0.25">
      <c r="A18" s="15" t="s">
        <v>72</v>
      </c>
      <c r="B18"/>
      <c r="C18"/>
      <c r="D18"/>
    </row>
    <row r="19" spans="1:4" x14ac:dyDescent="0.25">
      <c r="A19" s="15" t="s">
        <v>69</v>
      </c>
      <c r="B19"/>
      <c r="C19"/>
      <c r="D19"/>
    </row>
    <row r="20" spans="1:4" x14ac:dyDescent="0.25">
      <c r="A20" s="15" t="s">
        <v>66</v>
      </c>
      <c r="B20"/>
      <c r="C20"/>
      <c r="D20"/>
    </row>
    <row r="21" spans="1:4" x14ac:dyDescent="0.25">
      <c r="A21" s="15" t="s">
        <v>74</v>
      </c>
      <c r="B21"/>
      <c r="C21"/>
      <c r="D21"/>
    </row>
    <row r="22" spans="1:4" x14ac:dyDescent="0.25">
      <c r="A22" s="15" t="s">
        <v>76</v>
      </c>
      <c r="B22"/>
      <c r="C22"/>
      <c r="D22"/>
    </row>
    <row r="23" spans="1:4" x14ac:dyDescent="0.25">
      <c r="A23" s="15" t="s">
        <v>95</v>
      </c>
      <c r="B23"/>
      <c r="C23"/>
      <c r="D23"/>
    </row>
    <row r="24" spans="1:4" x14ac:dyDescent="0.25">
      <c r="A24" s="15" t="s">
        <v>97</v>
      </c>
      <c r="B24"/>
      <c r="C24"/>
      <c r="D24"/>
    </row>
    <row r="25" spans="1:4" x14ac:dyDescent="0.25">
      <c r="A25" s="15" t="s">
        <v>85</v>
      </c>
      <c r="B25"/>
      <c r="C25"/>
      <c r="D25"/>
    </row>
    <row r="26" spans="1:4" x14ac:dyDescent="0.25">
      <c r="A26" s="15" t="s">
        <v>91</v>
      </c>
      <c r="B26"/>
      <c r="C26"/>
      <c r="D26"/>
    </row>
    <row r="27" spans="1:4" x14ac:dyDescent="0.25">
      <c r="A27" s="15" t="s">
        <v>99</v>
      </c>
      <c r="B27"/>
      <c r="C27"/>
      <c r="D27"/>
    </row>
    <row r="28" spans="1:4" x14ac:dyDescent="0.25">
      <c r="A28" s="15" t="s">
        <v>101</v>
      </c>
      <c r="B28"/>
      <c r="C28"/>
      <c r="D28"/>
    </row>
    <row r="29" spans="1:4" x14ac:dyDescent="0.25">
      <c r="A29" s="15" t="s">
        <v>103</v>
      </c>
      <c r="B29"/>
      <c r="C29"/>
      <c r="D29"/>
    </row>
    <row r="30" spans="1:4" x14ac:dyDescent="0.25">
      <c r="A30" s="15" t="s">
        <v>105</v>
      </c>
      <c r="B30"/>
      <c r="C30"/>
      <c r="D30"/>
    </row>
    <row r="31" spans="1:4" x14ac:dyDescent="0.25">
      <c r="A31" s="15" t="s">
        <v>111</v>
      </c>
      <c r="B31"/>
      <c r="C31"/>
      <c r="D31"/>
    </row>
    <row r="32" spans="1:4" x14ac:dyDescent="0.25">
      <c r="A32" s="15" t="s">
        <v>316</v>
      </c>
      <c r="B32"/>
      <c r="C32"/>
      <c r="D32"/>
    </row>
    <row r="33" spans="1:6" x14ac:dyDescent="0.25">
      <c r="A33" s="15" t="s">
        <v>114</v>
      </c>
      <c r="B33"/>
      <c r="C33"/>
      <c r="D33"/>
    </row>
    <row r="34" spans="1:6" x14ac:dyDescent="0.25">
      <c r="A34" s="15" t="s">
        <v>116</v>
      </c>
      <c r="B34"/>
      <c r="C34"/>
      <c r="D34"/>
      <c r="F34" s="141" t="s">
        <v>158</v>
      </c>
    </row>
    <row r="35" spans="1:6" x14ac:dyDescent="0.25">
      <c r="A35" s="15" t="s">
        <v>145</v>
      </c>
      <c r="B35"/>
      <c r="C35"/>
      <c r="D35"/>
    </row>
    <row r="36" spans="1:6" x14ac:dyDescent="0.25">
      <c r="A36" s="15" t="s">
        <v>147</v>
      </c>
      <c r="B36"/>
      <c r="C36"/>
      <c r="D36"/>
    </row>
    <row r="37" spans="1:6" x14ac:dyDescent="0.25">
      <c r="A37" s="15" t="s">
        <v>149</v>
      </c>
      <c r="B37"/>
      <c r="C37"/>
      <c r="D37"/>
    </row>
    <row r="38" spans="1:6" x14ac:dyDescent="0.25">
      <c r="A38" s="15" t="s">
        <v>151</v>
      </c>
      <c r="B38"/>
      <c r="C38"/>
      <c r="D38"/>
    </row>
    <row r="39" spans="1:6" x14ac:dyDescent="0.25">
      <c r="A39" s="15" t="s">
        <v>153</v>
      </c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132"/>
  <sheetViews>
    <sheetView tabSelected="1" zoomScaleNormal="100" workbookViewId="0">
      <selection activeCell="D20" sqref="D20"/>
    </sheetView>
  </sheetViews>
  <sheetFormatPr defaultRowHeight="15" x14ac:dyDescent="0.25"/>
  <cols>
    <col min="1" max="1" width="36.140625" customWidth="1"/>
    <col min="2" max="2" width="23.28515625" style="35" customWidth="1"/>
    <col min="3" max="3" width="23" style="35" customWidth="1"/>
    <col min="4" max="4" width="17.5703125" style="35" customWidth="1"/>
    <col min="5" max="5" width="17.5703125" style="209" customWidth="1"/>
  </cols>
  <sheetData>
    <row r="1" spans="1:5" ht="18.75" x14ac:dyDescent="0.3">
      <c r="A1" s="34" t="s">
        <v>449</v>
      </c>
    </row>
    <row r="2" spans="1:5" ht="18.75" x14ac:dyDescent="0.3">
      <c r="A2" s="34" t="s">
        <v>196</v>
      </c>
      <c r="B2" s="34" t="s">
        <v>499</v>
      </c>
    </row>
    <row r="4" spans="1:5" x14ac:dyDescent="0.25">
      <c r="A4" s="14" t="s">
        <v>197</v>
      </c>
      <c r="B4" s="141" t="s">
        <v>344</v>
      </c>
      <c r="C4" s="141" t="s">
        <v>345</v>
      </c>
      <c r="D4"/>
      <c r="E4"/>
    </row>
    <row r="5" spans="1:5" x14ac:dyDescent="0.25">
      <c r="A5" s="15" t="s">
        <v>190</v>
      </c>
      <c r="B5" s="35">
        <v>18950000</v>
      </c>
      <c r="C5" s="35">
        <v>18950000</v>
      </c>
      <c r="D5"/>
      <c r="E5"/>
    </row>
    <row r="6" spans="1:5" x14ac:dyDescent="0.25">
      <c r="A6" s="161" t="s">
        <v>167</v>
      </c>
      <c r="B6" s="35">
        <v>16000000</v>
      </c>
      <c r="C6" s="35">
        <v>16000000</v>
      </c>
      <c r="D6"/>
      <c r="E6"/>
    </row>
    <row r="7" spans="1:5" x14ac:dyDescent="0.25">
      <c r="A7" s="161" t="s">
        <v>168</v>
      </c>
      <c r="B7" s="35">
        <v>2200000</v>
      </c>
      <c r="C7" s="35">
        <v>2200000</v>
      </c>
      <c r="D7"/>
      <c r="E7"/>
    </row>
    <row r="8" spans="1:5" x14ac:dyDescent="0.25">
      <c r="A8" s="161" t="s">
        <v>169</v>
      </c>
      <c r="B8" s="35">
        <v>750000</v>
      </c>
      <c r="C8" s="35">
        <v>750000</v>
      </c>
      <c r="D8"/>
      <c r="E8"/>
    </row>
    <row r="9" spans="1:5" x14ac:dyDescent="0.25">
      <c r="A9" s="15" t="s">
        <v>191</v>
      </c>
      <c r="B9" s="35">
        <v>6020000</v>
      </c>
      <c r="C9" s="35">
        <v>7736500</v>
      </c>
      <c r="D9"/>
      <c r="E9"/>
    </row>
    <row r="10" spans="1:5" x14ac:dyDescent="0.25">
      <c r="A10" s="161" t="s">
        <v>170</v>
      </c>
      <c r="B10" s="35">
        <v>200000</v>
      </c>
      <c r="C10" s="35">
        <v>200000</v>
      </c>
      <c r="D10"/>
      <c r="E10"/>
    </row>
    <row r="11" spans="1:5" x14ac:dyDescent="0.25">
      <c r="A11" s="161" t="s">
        <v>171</v>
      </c>
      <c r="B11" s="35">
        <v>320000</v>
      </c>
      <c r="C11" s="35">
        <v>423100</v>
      </c>
      <c r="D11"/>
      <c r="E11"/>
    </row>
    <row r="12" spans="1:5" x14ac:dyDescent="0.25">
      <c r="A12" s="161" t="s">
        <v>177</v>
      </c>
      <c r="B12" s="35">
        <v>5500000</v>
      </c>
      <c r="C12" s="35">
        <v>7113400</v>
      </c>
      <c r="D12"/>
      <c r="E12"/>
    </row>
    <row r="13" spans="1:5" x14ac:dyDescent="0.25">
      <c r="A13" s="15" t="s">
        <v>193</v>
      </c>
      <c r="B13" s="35">
        <v>0</v>
      </c>
      <c r="C13" s="35">
        <v>0</v>
      </c>
      <c r="D13"/>
      <c r="E13"/>
    </row>
    <row r="14" spans="1:5" x14ac:dyDescent="0.25">
      <c r="A14" s="161" t="s">
        <v>194</v>
      </c>
      <c r="B14" s="35">
        <v>0</v>
      </c>
      <c r="C14" s="35">
        <v>0</v>
      </c>
      <c r="D14"/>
      <c r="E14"/>
    </row>
    <row r="15" spans="1:5" x14ac:dyDescent="0.25">
      <c r="A15" s="15" t="s">
        <v>192</v>
      </c>
      <c r="B15" s="35">
        <v>72110000</v>
      </c>
      <c r="C15" s="35">
        <v>120242800</v>
      </c>
      <c r="D15"/>
      <c r="E15"/>
    </row>
    <row r="16" spans="1:5" x14ac:dyDescent="0.25">
      <c r="A16" s="161" t="s">
        <v>186</v>
      </c>
      <c r="B16" s="35">
        <v>51876000</v>
      </c>
      <c r="C16" s="35">
        <v>99633000</v>
      </c>
      <c r="D16"/>
      <c r="E16"/>
    </row>
    <row r="17" spans="1:5" x14ac:dyDescent="0.25">
      <c r="A17" s="161" t="s">
        <v>187</v>
      </c>
      <c r="B17" s="35">
        <v>12234000</v>
      </c>
      <c r="C17" s="35">
        <v>15514900</v>
      </c>
      <c r="D17"/>
      <c r="E17"/>
    </row>
    <row r="18" spans="1:5" x14ac:dyDescent="0.25">
      <c r="A18" s="161" t="s">
        <v>198</v>
      </c>
      <c r="B18" s="35">
        <v>8000000</v>
      </c>
      <c r="C18" s="35">
        <v>5094900</v>
      </c>
      <c r="D18"/>
      <c r="E18"/>
    </row>
    <row r="19" spans="1:5" x14ac:dyDescent="0.25">
      <c r="A19" s="15" t="s">
        <v>153</v>
      </c>
      <c r="B19" s="35">
        <v>97080000</v>
      </c>
      <c r="C19" s="35">
        <v>146929300</v>
      </c>
      <c r="D19"/>
      <c r="E19"/>
    </row>
    <row r="20" spans="1:5" x14ac:dyDescent="0.25">
      <c r="B20"/>
    </row>
    <row r="22" spans="1:5" x14ac:dyDescent="0.25">
      <c r="A22" s="14" t="s">
        <v>163</v>
      </c>
      <c r="B22" s="141" t="s">
        <v>422</v>
      </c>
      <c r="C22" s="141" t="s">
        <v>345</v>
      </c>
      <c r="D22"/>
      <c r="E22"/>
    </row>
    <row r="23" spans="1:5" x14ac:dyDescent="0.25">
      <c r="A23" s="15" t="s">
        <v>11</v>
      </c>
      <c r="B23" s="35">
        <v>2900000</v>
      </c>
      <c r="C23" s="35">
        <v>4900000</v>
      </c>
      <c r="D23"/>
      <c r="E23"/>
    </row>
    <row r="24" spans="1:5" x14ac:dyDescent="0.25">
      <c r="A24" s="161" t="s">
        <v>312</v>
      </c>
      <c r="B24" s="35">
        <v>500000</v>
      </c>
      <c r="C24" s="35">
        <v>500000</v>
      </c>
      <c r="D24"/>
      <c r="E24"/>
    </row>
    <row r="25" spans="1:5" x14ac:dyDescent="0.25">
      <c r="A25" s="161" t="s">
        <v>306</v>
      </c>
      <c r="B25" s="35">
        <v>2400000</v>
      </c>
      <c r="C25" s="35">
        <v>2400000</v>
      </c>
      <c r="D25"/>
      <c r="E25"/>
    </row>
    <row r="26" spans="1:5" x14ac:dyDescent="0.25">
      <c r="A26" s="161" t="s">
        <v>26</v>
      </c>
      <c r="B26" s="35">
        <v>0</v>
      </c>
      <c r="C26" s="35">
        <v>2000000</v>
      </c>
      <c r="D26"/>
      <c r="E26"/>
    </row>
    <row r="27" spans="1:5" x14ac:dyDescent="0.25">
      <c r="A27" s="15" t="s">
        <v>18</v>
      </c>
      <c r="B27" s="35">
        <v>100000</v>
      </c>
      <c r="C27" s="35">
        <v>44355200</v>
      </c>
      <c r="D27"/>
      <c r="E27"/>
    </row>
    <row r="28" spans="1:5" x14ac:dyDescent="0.25">
      <c r="A28" s="161" t="s">
        <v>306</v>
      </c>
      <c r="B28" s="35">
        <v>100000</v>
      </c>
      <c r="C28" s="35">
        <v>100000</v>
      </c>
      <c r="D28"/>
      <c r="E28"/>
    </row>
    <row r="29" spans="1:5" x14ac:dyDescent="0.25">
      <c r="A29" s="161" t="s">
        <v>26</v>
      </c>
      <c r="B29" s="35">
        <v>0</v>
      </c>
      <c r="C29" s="35">
        <v>44255200</v>
      </c>
      <c r="D29"/>
      <c r="E29"/>
    </row>
    <row r="30" spans="1:5" x14ac:dyDescent="0.25">
      <c r="A30" s="15" t="s">
        <v>20</v>
      </c>
      <c r="B30" s="35">
        <v>120000</v>
      </c>
      <c r="C30" s="35">
        <v>120000</v>
      </c>
      <c r="D30"/>
      <c r="E30"/>
    </row>
    <row r="31" spans="1:5" x14ac:dyDescent="0.25">
      <c r="A31" s="161" t="s">
        <v>306</v>
      </c>
      <c r="B31" s="35">
        <v>120000</v>
      </c>
      <c r="C31" s="35">
        <v>120000</v>
      </c>
      <c r="D31"/>
      <c r="E31"/>
    </row>
    <row r="32" spans="1:5" x14ac:dyDescent="0.25">
      <c r="A32" s="15" t="s">
        <v>22</v>
      </c>
      <c r="B32" s="35">
        <v>6934000</v>
      </c>
      <c r="C32" s="35">
        <v>12475400</v>
      </c>
      <c r="D32"/>
      <c r="E32"/>
    </row>
    <row r="33" spans="1:5" x14ac:dyDescent="0.25">
      <c r="A33" s="161" t="s">
        <v>306</v>
      </c>
      <c r="B33" s="35">
        <v>1900000</v>
      </c>
      <c r="C33" s="35">
        <v>1093200</v>
      </c>
      <c r="D33"/>
      <c r="E33"/>
    </row>
    <row r="34" spans="1:5" x14ac:dyDescent="0.25">
      <c r="A34" s="161" t="s">
        <v>329</v>
      </c>
      <c r="B34" s="35">
        <v>2834000</v>
      </c>
      <c r="C34" s="35">
        <v>3849400</v>
      </c>
      <c r="D34"/>
      <c r="E34"/>
    </row>
    <row r="35" spans="1:5" x14ac:dyDescent="0.25">
      <c r="A35" s="161" t="s">
        <v>328</v>
      </c>
      <c r="B35" s="35">
        <v>2200000</v>
      </c>
      <c r="C35" s="35">
        <v>2200000</v>
      </c>
      <c r="D35"/>
      <c r="E35"/>
    </row>
    <row r="36" spans="1:5" x14ac:dyDescent="0.25">
      <c r="A36" s="161" t="s">
        <v>26</v>
      </c>
      <c r="B36" s="35">
        <v>0</v>
      </c>
      <c r="C36" s="35">
        <v>1454200</v>
      </c>
      <c r="D36"/>
      <c r="E36"/>
    </row>
    <row r="37" spans="1:5" x14ac:dyDescent="0.25">
      <c r="A37" s="161" t="s">
        <v>428</v>
      </c>
      <c r="B37" s="35">
        <v>0</v>
      </c>
      <c r="C37" s="35">
        <v>3878600</v>
      </c>
      <c r="D37"/>
      <c r="E37"/>
    </row>
    <row r="38" spans="1:5" x14ac:dyDescent="0.25">
      <c r="A38" s="15" t="s">
        <v>32</v>
      </c>
      <c r="B38" s="35">
        <v>20000000</v>
      </c>
      <c r="C38" s="35">
        <v>54850500</v>
      </c>
      <c r="D38"/>
      <c r="E38"/>
    </row>
    <row r="39" spans="1:5" x14ac:dyDescent="0.25">
      <c r="A39" s="161" t="s">
        <v>305</v>
      </c>
      <c r="B39" s="35">
        <v>4800000</v>
      </c>
      <c r="C39" s="35">
        <v>6700000</v>
      </c>
      <c r="D39"/>
      <c r="E39"/>
    </row>
    <row r="40" spans="1:5" x14ac:dyDescent="0.25">
      <c r="A40" s="161" t="s">
        <v>306</v>
      </c>
      <c r="B40" s="35">
        <v>700000</v>
      </c>
      <c r="C40" s="35">
        <v>700000</v>
      </c>
      <c r="D40"/>
      <c r="E40"/>
    </row>
    <row r="41" spans="1:5" x14ac:dyDescent="0.25">
      <c r="A41" s="161" t="s">
        <v>331</v>
      </c>
      <c r="B41" s="35">
        <v>0</v>
      </c>
      <c r="C41" s="35">
        <v>0</v>
      </c>
      <c r="D41"/>
      <c r="E41"/>
    </row>
    <row r="42" spans="1:5" x14ac:dyDescent="0.25">
      <c r="A42" s="161" t="s">
        <v>330</v>
      </c>
      <c r="B42" s="35">
        <v>14500000</v>
      </c>
      <c r="C42" s="35">
        <v>14500000</v>
      </c>
      <c r="D42"/>
      <c r="E42"/>
    </row>
    <row r="43" spans="1:5" x14ac:dyDescent="0.25">
      <c r="A43" s="161" t="s">
        <v>26</v>
      </c>
      <c r="B43" s="35">
        <v>0</v>
      </c>
      <c r="C43" s="35">
        <v>2912600</v>
      </c>
      <c r="D43"/>
      <c r="E43"/>
    </row>
    <row r="44" spans="1:5" x14ac:dyDescent="0.25">
      <c r="A44" s="161" t="s">
        <v>426</v>
      </c>
      <c r="B44" s="35">
        <v>0</v>
      </c>
      <c r="C44" s="35">
        <v>30037900</v>
      </c>
      <c r="D44"/>
      <c r="E44"/>
    </row>
    <row r="45" spans="1:5" x14ac:dyDescent="0.25">
      <c r="A45" s="15" t="s">
        <v>39</v>
      </c>
      <c r="B45" s="35">
        <v>4601000</v>
      </c>
      <c r="C45" s="35">
        <v>4629600</v>
      </c>
      <c r="D45"/>
      <c r="E45"/>
    </row>
    <row r="46" spans="1:5" x14ac:dyDescent="0.25">
      <c r="A46" s="161" t="s">
        <v>308</v>
      </c>
      <c r="B46" s="35">
        <v>4521000</v>
      </c>
      <c r="C46" s="35">
        <v>4521000</v>
      </c>
      <c r="D46"/>
      <c r="E46"/>
    </row>
    <row r="47" spans="1:5" x14ac:dyDescent="0.25">
      <c r="A47" s="161" t="s">
        <v>306</v>
      </c>
      <c r="B47" s="35">
        <v>80000</v>
      </c>
      <c r="C47" s="35">
        <v>85000</v>
      </c>
      <c r="D47"/>
      <c r="E47"/>
    </row>
    <row r="48" spans="1:5" x14ac:dyDescent="0.25">
      <c r="A48" s="161" t="s">
        <v>26</v>
      </c>
      <c r="B48" s="35">
        <v>0</v>
      </c>
      <c r="C48" s="35">
        <v>23600</v>
      </c>
      <c r="D48"/>
      <c r="E48"/>
    </row>
    <row r="49" spans="1:5" x14ac:dyDescent="0.25">
      <c r="A49" s="15" t="s">
        <v>45</v>
      </c>
      <c r="B49" s="35">
        <v>1260000</v>
      </c>
      <c r="C49" s="35">
        <v>1309000</v>
      </c>
      <c r="D49"/>
      <c r="E49"/>
    </row>
    <row r="50" spans="1:5" x14ac:dyDescent="0.25">
      <c r="A50" s="161" t="s">
        <v>306</v>
      </c>
      <c r="B50" s="35">
        <v>1260000</v>
      </c>
      <c r="C50" s="35">
        <v>1260000</v>
      </c>
      <c r="D50"/>
      <c r="E50"/>
    </row>
    <row r="51" spans="1:5" x14ac:dyDescent="0.25">
      <c r="A51" s="161" t="s">
        <v>26</v>
      </c>
      <c r="B51" s="35">
        <v>0</v>
      </c>
      <c r="C51" s="35">
        <v>49000</v>
      </c>
      <c r="D51"/>
      <c r="E51"/>
    </row>
    <row r="52" spans="1:5" x14ac:dyDescent="0.25">
      <c r="A52" s="15" t="s">
        <v>54</v>
      </c>
      <c r="B52" s="35">
        <v>900000</v>
      </c>
      <c r="C52" s="35">
        <v>936000</v>
      </c>
      <c r="D52"/>
      <c r="E52"/>
    </row>
    <row r="53" spans="1:5" x14ac:dyDescent="0.25">
      <c r="A53" s="161" t="s">
        <v>306</v>
      </c>
      <c r="B53" s="35">
        <v>900000</v>
      </c>
      <c r="C53" s="35">
        <v>900000</v>
      </c>
      <c r="D53"/>
      <c r="E53"/>
    </row>
    <row r="54" spans="1:5" x14ac:dyDescent="0.25">
      <c r="A54" s="161" t="s">
        <v>26</v>
      </c>
      <c r="B54" s="35">
        <v>0</v>
      </c>
      <c r="C54" s="35">
        <v>36000</v>
      </c>
      <c r="D54"/>
      <c r="E54"/>
    </row>
    <row r="55" spans="1:5" x14ac:dyDescent="0.25">
      <c r="A55" s="15" t="s">
        <v>50</v>
      </c>
      <c r="B55" s="35">
        <v>120000</v>
      </c>
      <c r="C55" s="35">
        <v>120000</v>
      </c>
      <c r="D55"/>
      <c r="E55"/>
    </row>
    <row r="56" spans="1:5" x14ac:dyDescent="0.25">
      <c r="A56" s="161" t="s">
        <v>306</v>
      </c>
      <c r="B56" s="35">
        <v>120000</v>
      </c>
      <c r="C56" s="35">
        <v>120000</v>
      </c>
      <c r="D56"/>
      <c r="E56"/>
    </row>
    <row r="57" spans="1:5" x14ac:dyDescent="0.25">
      <c r="A57" s="15" t="s">
        <v>57</v>
      </c>
      <c r="B57" s="35">
        <v>3505000</v>
      </c>
      <c r="C57" s="35">
        <v>4238000</v>
      </c>
      <c r="D57"/>
      <c r="E57"/>
    </row>
    <row r="58" spans="1:5" x14ac:dyDescent="0.25">
      <c r="A58" s="161" t="s">
        <v>306</v>
      </c>
      <c r="B58" s="35">
        <v>1005000</v>
      </c>
      <c r="C58" s="35">
        <v>405000</v>
      </c>
      <c r="D58"/>
      <c r="E58"/>
    </row>
    <row r="59" spans="1:5" x14ac:dyDescent="0.25">
      <c r="A59" s="161" t="s">
        <v>332</v>
      </c>
      <c r="B59" s="35">
        <v>2500000</v>
      </c>
      <c r="C59" s="35">
        <v>3280000</v>
      </c>
      <c r="D59"/>
      <c r="E59"/>
    </row>
    <row r="60" spans="1:5" x14ac:dyDescent="0.25">
      <c r="A60" s="161" t="s">
        <v>26</v>
      </c>
      <c r="B60" s="35">
        <v>0</v>
      </c>
      <c r="C60" s="35">
        <v>553000</v>
      </c>
      <c r="D60"/>
      <c r="E60"/>
    </row>
    <row r="61" spans="1:5" x14ac:dyDescent="0.25">
      <c r="A61" s="15" t="s">
        <v>61</v>
      </c>
      <c r="B61" s="35">
        <v>600000</v>
      </c>
      <c r="C61" s="35">
        <v>731200</v>
      </c>
      <c r="D61"/>
      <c r="E61"/>
    </row>
    <row r="62" spans="1:5" x14ac:dyDescent="0.25">
      <c r="A62" s="161" t="s">
        <v>306</v>
      </c>
      <c r="B62" s="35">
        <v>600000</v>
      </c>
      <c r="C62" s="35">
        <v>420000</v>
      </c>
      <c r="D62"/>
      <c r="E62"/>
    </row>
    <row r="63" spans="1:5" x14ac:dyDescent="0.25">
      <c r="A63" s="161" t="s">
        <v>26</v>
      </c>
      <c r="B63" s="35">
        <v>0</v>
      </c>
      <c r="C63" s="35">
        <v>311200</v>
      </c>
      <c r="D63"/>
      <c r="E63"/>
    </row>
    <row r="64" spans="1:5" x14ac:dyDescent="0.25">
      <c r="A64" s="15" t="s">
        <v>63</v>
      </c>
      <c r="B64" s="35">
        <v>680000</v>
      </c>
      <c r="C64" s="35">
        <v>783100</v>
      </c>
      <c r="D64"/>
      <c r="E64"/>
    </row>
    <row r="65" spans="1:5" x14ac:dyDescent="0.25">
      <c r="A65" s="161" t="s">
        <v>306</v>
      </c>
      <c r="B65" s="35">
        <v>680000</v>
      </c>
      <c r="C65" s="35">
        <v>783100</v>
      </c>
      <c r="D65"/>
      <c r="E65"/>
    </row>
    <row r="66" spans="1:5" x14ac:dyDescent="0.25">
      <c r="A66" s="15" t="s">
        <v>72</v>
      </c>
      <c r="B66" s="35">
        <v>0</v>
      </c>
      <c r="C66" s="35">
        <v>0</v>
      </c>
      <c r="D66"/>
      <c r="E66"/>
    </row>
    <row r="67" spans="1:5" x14ac:dyDescent="0.25">
      <c r="A67" s="161" t="s">
        <v>306</v>
      </c>
      <c r="B67" s="35">
        <v>0</v>
      </c>
      <c r="C67" s="35">
        <v>0</v>
      </c>
      <c r="D67"/>
      <c r="E67"/>
    </row>
    <row r="68" spans="1:5" x14ac:dyDescent="0.25">
      <c r="A68" s="15" t="s">
        <v>69</v>
      </c>
      <c r="B68" s="35">
        <v>10500000</v>
      </c>
      <c r="C68" s="35">
        <v>21957700</v>
      </c>
      <c r="D68"/>
      <c r="E68"/>
    </row>
    <row r="69" spans="1:5" x14ac:dyDescent="0.25">
      <c r="A69" s="161" t="s">
        <v>304</v>
      </c>
      <c r="B69" s="35">
        <v>10500000</v>
      </c>
      <c r="C69" s="35">
        <v>10500000</v>
      </c>
      <c r="D69"/>
      <c r="E69"/>
    </row>
    <row r="70" spans="1:5" x14ac:dyDescent="0.25">
      <c r="A70" s="161" t="s">
        <v>306</v>
      </c>
      <c r="B70" s="35">
        <v>0</v>
      </c>
      <c r="C70" s="35">
        <v>120000</v>
      </c>
      <c r="D70"/>
      <c r="E70"/>
    </row>
    <row r="71" spans="1:5" x14ac:dyDescent="0.25">
      <c r="A71" s="161" t="s">
        <v>425</v>
      </c>
      <c r="B71" s="35">
        <v>0</v>
      </c>
      <c r="C71" s="35">
        <v>10961300</v>
      </c>
      <c r="D71"/>
      <c r="E71"/>
    </row>
    <row r="72" spans="1:5" x14ac:dyDescent="0.25">
      <c r="A72" s="161" t="s">
        <v>427</v>
      </c>
      <c r="B72" s="35">
        <v>0</v>
      </c>
      <c r="C72" s="35">
        <v>376400</v>
      </c>
      <c r="D72"/>
      <c r="E72"/>
    </row>
    <row r="73" spans="1:5" x14ac:dyDescent="0.25">
      <c r="A73" s="15" t="s">
        <v>66</v>
      </c>
      <c r="B73" s="35">
        <v>360000</v>
      </c>
      <c r="C73" s="35">
        <v>14189700</v>
      </c>
      <c r="D73"/>
      <c r="E73"/>
    </row>
    <row r="74" spans="1:5" x14ac:dyDescent="0.25">
      <c r="A74" s="161" t="s">
        <v>303</v>
      </c>
      <c r="B74" s="35">
        <v>0</v>
      </c>
      <c r="C74" s="35">
        <v>13829700</v>
      </c>
      <c r="D74"/>
      <c r="E74"/>
    </row>
    <row r="75" spans="1:5" x14ac:dyDescent="0.25">
      <c r="A75" s="161" t="s">
        <v>306</v>
      </c>
      <c r="B75" s="35">
        <v>360000</v>
      </c>
      <c r="C75" s="35">
        <v>360000</v>
      </c>
      <c r="D75"/>
      <c r="E75"/>
    </row>
    <row r="76" spans="1:5" x14ac:dyDescent="0.25">
      <c r="A76" s="15" t="s">
        <v>74</v>
      </c>
      <c r="B76" s="35">
        <v>180000</v>
      </c>
      <c r="C76" s="35">
        <v>180000</v>
      </c>
      <c r="D76"/>
      <c r="E76"/>
    </row>
    <row r="77" spans="1:5" x14ac:dyDescent="0.25">
      <c r="A77" s="161" t="s">
        <v>306</v>
      </c>
      <c r="B77" s="35">
        <v>180000</v>
      </c>
      <c r="C77" s="35">
        <v>180000</v>
      </c>
      <c r="D77"/>
      <c r="E77"/>
    </row>
    <row r="78" spans="1:5" x14ac:dyDescent="0.25">
      <c r="A78" s="15" t="s">
        <v>76</v>
      </c>
      <c r="B78" s="35">
        <v>6450000</v>
      </c>
      <c r="C78" s="35">
        <v>10150000</v>
      </c>
      <c r="D78"/>
      <c r="E78"/>
    </row>
    <row r="79" spans="1:5" x14ac:dyDescent="0.25">
      <c r="A79" s="161" t="s">
        <v>314</v>
      </c>
      <c r="B79" s="35">
        <v>0</v>
      </c>
      <c r="C79" s="35">
        <v>2000000</v>
      </c>
      <c r="D79"/>
      <c r="E79"/>
    </row>
    <row r="80" spans="1:5" x14ac:dyDescent="0.25">
      <c r="A80" s="161" t="s">
        <v>306</v>
      </c>
      <c r="B80" s="35">
        <v>6450000</v>
      </c>
      <c r="C80" s="35">
        <v>6450000</v>
      </c>
      <c r="D80"/>
      <c r="E80"/>
    </row>
    <row r="81" spans="1:5" x14ac:dyDescent="0.25">
      <c r="A81" s="161" t="s">
        <v>26</v>
      </c>
      <c r="B81" s="35">
        <v>0</v>
      </c>
      <c r="C81" s="35">
        <v>1700000</v>
      </c>
      <c r="D81"/>
      <c r="E81"/>
    </row>
    <row r="82" spans="1:5" x14ac:dyDescent="0.25">
      <c r="A82" s="15" t="s">
        <v>95</v>
      </c>
      <c r="B82" s="35">
        <v>0</v>
      </c>
      <c r="C82" s="35">
        <v>465400</v>
      </c>
      <c r="D82"/>
      <c r="E82"/>
    </row>
    <row r="83" spans="1:5" x14ac:dyDescent="0.25">
      <c r="A83" s="161" t="s">
        <v>26</v>
      </c>
      <c r="B83" s="35">
        <v>0</v>
      </c>
      <c r="C83" s="35">
        <v>465400</v>
      </c>
      <c r="D83"/>
      <c r="E83"/>
    </row>
    <row r="84" spans="1:5" x14ac:dyDescent="0.25">
      <c r="A84" s="15" t="s">
        <v>97</v>
      </c>
      <c r="B84" s="35">
        <v>0</v>
      </c>
      <c r="C84" s="35">
        <v>252400</v>
      </c>
      <c r="D84"/>
      <c r="E84"/>
    </row>
    <row r="85" spans="1:5" x14ac:dyDescent="0.25">
      <c r="A85" s="161" t="s">
        <v>26</v>
      </c>
      <c r="B85" s="35">
        <v>0</v>
      </c>
      <c r="C85" s="35">
        <v>252400</v>
      </c>
      <c r="D85"/>
      <c r="E85"/>
    </row>
    <row r="86" spans="1:5" x14ac:dyDescent="0.25">
      <c r="A86" s="15" t="s">
        <v>85</v>
      </c>
      <c r="B86" s="35">
        <v>425000</v>
      </c>
      <c r="C86" s="35">
        <v>565000</v>
      </c>
      <c r="D86"/>
      <c r="E86"/>
    </row>
    <row r="87" spans="1:5" x14ac:dyDescent="0.25">
      <c r="A87" s="161" t="s">
        <v>306</v>
      </c>
      <c r="B87" s="35">
        <v>425000</v>
      </c>
      <c r="C87" s="35">
        <v>425000</v>
      </c>
      <c r="D87"/>
      <c r="E87"/>
    </row>
    <row r="88" spans="1:5" x14ac:dyDescent="0.25">
      <c r="A88" s="161" t="s">
        <v>26</v>
      </c>
      <c r="B88" s="35">
        <v>0</v>
      </c>
      <c r="C88" s="35">
        <v>140000</v>
      </c>
      <c r="D88"/>
      <c r="E88"/>
    </row>
    <row r="89" spans="1:5" x14ac:dyDescent="0.25">
      <c r="A89" s="15" t="s">
        <v>91</v>
      </c>
      <c r="B89" s="35">
        <v>340000</v>
      </c>
      <c r="C89" s="35">
        <v>340000</v>
      </c>
      <c r="D89"/>
      <c r="E89"/>
    </row>
    <row r="90" spans="1:5" x14ac:dyDescent="0.25">
      <c r="A90" s="161" t="s">
        <v>306</v>
      </c>
      <c r="B90" s="35">
        <v>340000</v>
      </c>
      <c r="C90" s="35">
        <v>340000</v>
      </c>
      <c r="D90"/>
      <c r="E90"/>
    </row>
    <row r="91" spans="1:5" x14ac:dyDescent="0.25">
      <c r="A91" s="15" t="s">
        <v>99</v>
      </c>
      <c r="B91" s="35">
        <v>399000</v>
      </c>
      <c r="C91" s="35">
        <v>399000</v>
      </c>
      <c r="D91"/>
      <c r="E91"/>
    </row>
    <row r="92" spans="1:5" x14ac:dyDescent="0.25">
      <c r="A92" s="161" t="s">
        <v>306</v>
      </c>
      <c r="B92" s="35">
        <v>399000</v>
      </c>
      <c r="C92" s="35">
        <v>399000</v>
      </c>
      <c r="D92"/>
      <c r="E92"/>
    </row>
    <row r="93" spans="1:5" x14ac:dyDescent="0.25">
      <c r="A93" s="15" t="s">
        <v>101</v>
      </c>
      <c r="B93" s="35">
        <v>8000</v>
      </c>
      <c r="C93" s="35">
        <v>8000</v>
      </c>
      <c r="D93"/>
      <c r="E93"/>
    </row>
    <row r="94" spans="1:5" x14ac:dyDescent="0.25">
      <c r="A94" s="161" t="s">
        <v>306</v>
      </c>
      <c r="B94" s="35">
        <v>8000</v>
      </c>
      <c r="C94" s="35">
        <v>8000</v>
      </c>
      <c r="D94"/>
      <c r="E94"/>
    </row>
    <row r="95" spans="1:5" x14ac:dyDescent="0.25">
      <c r="A95" s="15" t="s">
        <v>103</v>
      </c>
      <c r="B95" s="35">
        <v>435000</v>
      </c>
      <c r="C95" s="35">
        <v>435000</v>
      </c>
      <c r="D95"/>
      <c r="E95"/>
    </row>
    <row r="96" spans="1:5" x14ac:dyDescent="0.25">
      <c r="A96" s="161" t="s">
        <v>306</v>
      </c>
      <c r="B96" s="35">
        <v>435000</v>
      </c>
      <c r="C96" s="35">
        <v>435000</v>
      </c>
      <c r="D96"/>
      <c r="E96"/>
    </row>
    <row r="97" spans="1:5" x14ac:dyDescent="0.25">
      <c r="A97" s="15" t="s">
        <v>105</v>
      </c>
      <c r="B97" s="35">
        <v>1000000</v>
      </c>
      <c r="C97" s="35">
        <v>1437000</v>
      </c>
      <c r="D97"/>
      <c r="E97"/>
    </row>
    <row r="98" spans="1:5" x14ac:dyDescent="0.25">
      <c r="A98" s="161" t="s">
        <v>306</v>
      </c>
      <c r="B98" s="35">
        <v>1000000</v>
      </c>
      <c r="C98" s="35">
        <v>1000000</v>
      </c>
      <c r="D98"/>
      <c r="E98"/>
    </row>
    <row r="99" spans="1:5" x14ac:dyDescent="0.25">
      <c r="A99" s="161" t="s">
        <v>26</v>
      </c>
      <c r="B99" s="35">
        <v>0</v>
      </c>
      <c r="C99" s="35">
        <v>437000</v>
      </c>
      <c r="D99"/>
      <c r="E99"/>
    </row>
    <row r="100" spans="1:5" x14ac:dyDescent="0.25">
      <c r="A100" s="15" t="s">
        <v>111</v>
      </c>
      <c r="B100" s="35">
        <v>7470000</v>
      </c>
      <c r="C100" s="35">
        <v>7470000</v>
      </c>
      <c r="D100"/>
      <c r="E100"/>
    </row>
    <row r="101" spans="1:5" x14ac:dyDescent="0.25">
      <c r="A101" s="161" t="s">
        <v>306</v>
      </c>
      <c r="B101" s="35">
        <v>7470000</v>
      </c>
      <c r="C101" s="35">
        <v>7470000</v>
      </c>
      <c r="D101"/>
      <c r="E101"/>
    </row>
    <row r="102" spans="1:5" x14ac:dyDescent="0.25">
      <c r="A102" s="15" t="s">
        <v>316</v>
      </c>
      <c r="B102" s="35">
        <v>0</v>
      </c>
      <c r="C102" s="35">
        <v>212000</v>
      </c>
      <c r="D102"/>
      <c r="E102"/>
    </row>
    <row r="103" spans="1:5" x14ac:dyDescent="0.25">
      <c r="A103" s="161" t="s">
        <v>26</v>
      </c>
      <c r="B103" s="35">
        <v>0</v>
      </c>
      <c r="C103" s="35">
        <v>212000</v>
      </c>
      <c r="D103"/>
      <c r="E103"/>
    </row>
    <row r="104" spans="1:5" x14ac:dyDescent="0.25">
      <c r="A104" s="15" t="s">
        <v>114</v>
      </c>
      <c r="B104" s="35">
        <v>0</v>
      </c>
      <c r="C104" s="35">
        <v>0</v>
      </c>
      <c r="D104"/>
      <c r="E104"/>
    </row>
    <row r="105" spans="1:5" x14ac:dyDescent="0.25">
      <c r="A105" s="161" t="s">
        <v>26</v>
      </c>
      <c r="B105" s="35">
        <v>0</v>
      </c>
      <c r="C105" s="35">
        <v>0</v>
      </c>
      <c r="D105"/>
      <c r="E105"/>
    </row>
    <row r="106" spans="1:5" s="141" customFormat="1" x14ac:dyDescent="0.25">
      <c r="A106" s="15" t="s">
        <v>116</v>
      </c>
      <c r="B106" s="35">
        <v>68850000</v>
      </c>
      <c r="C106" s="35">
        <v>70525900</v>
      </c>
      <c r="D106"/>
      <c r="E106"/>
    </row>
    <row r="107" spans="1:5" s="141" customFormat="1" x14ac:dyDescent="0.25">
      <c r="A107" s="161" t="s">
        <v>333</v>
      </c>
      <c r="B107" s="35">
        <v>9750000</v>
      </c>
      <c r="C107" s="35">
        <v>7850000</v>
      </c>
      <c r="D107"/>
      <c r="E107"/>
    </row>
    <row r="108" spans="1:5" x14ac:dyDescent="0.25">
      <c r="A108" s="161" t="s">
        <v>306</v>
      </c>
      <c r="B108" s="35">
        <v>56100000</v>
      </c>
      <c r="C108" s="35">
        <v>57100000</v>
      </c>
      <c r="D108"/>
      <c r="E108"/>
    </row>
    <row r="109" spans="1:5" x14ac:dyDescent="0.25">
      <c r="A109" s="161" t="s">
        <v>310</v>
      </c>
      <c r="B109" s="35">
        <v>3000000</v>
      </c>
      <c r="C109" s="35">
        <v>3000000</v>
      </c>
      <c r="D109"/>
      <c r="E109"/>
    </row>
    <row r="110" spans="1:5" x14ac:dyDescent="0.25">
      <c r="A110" s="161" t="s">
        <v>26</v>
      </c>
      <c r="B110" s="35">
        <v>0</v>
      </c>
      <c r="C110" s="35">
        <v>2575900</v>
      </c>
      <c r="D110"/>
      <c r="E110"/>
    </row>
    <row r="111" spans="1:5" s="141" customFormat="1" x14ac:dyDescent="0.25">
      <c r="A111" s="15" t="s">
        <v>145</v>
      </c>
      <c r="B111" s="35">
        <v>0</v>
      </c>
      <c r="C111" s="35">
        <v>0</v>
      </c>
      <c r="D111"/>
      <c r="E111"/>
    </row>
    <row r="112" spans="1:5" s="141" customFormat="1" x14ac:dyDescent="0.25">
      <c r="A112" s="161" t="s">
        <v>306</v>
      </c>
      <c r="B112" s="35">
        <v>0</v>
      </c>
      <c r="C112" s="35">
        <v>0</v>
      </c>
      <c r="D112"/>
      <c r="E112"/>
    </row>
    <row r="113" spans="1:5" s="141" customFormat="1" x14ac:dyDescent="0.25">
      <c r="A113" s="15" t="s">
        <v>147</v>
      </c>
      <c r="B113" s="35">
        <v>120000</v>
      </c>
      <c r="C113" s="35">
        <v>120000</v>
      </c>
      <c r="D113"/>
      <c r="E113"/>
    </row>
    <row r="114" spans="1:5" s="141" customFormat="1" x14ac:dyDescent="0.25">
      <c r="A114" s="161" t="s">
        <v>306</v>
      </c>
      <c r="B114" s="35">
        <v>120000</v>
      </c>
      <c r="C114" s="35">
        <v>120000</v>
      </c>
      <c r="D114"/>
      <c r="E114" s="209"/>
    </row>
    <row r="115" spans="1:5" s="141" customFormat="1" x14ac:dyDescent="0.25">
      <c r="A115" s="15" t="s">
        <v>149</v>
      </c>
      <c r="B115" s="35">
        <v>400000</v>
      </c>
      <c r="C115" s="35">
        <v>400000</v>
      </c>
      <c r="D115"/>
      <c r="E115" s="209"/>
    </row>
    <row r="116" spans="1:5" s="141" customFormat="1" x14ac:dyDescent="0.25">
      <c r="A116" s="161" t="s">
        <v>306</v>
      </c>
      <c r="B116" s="35">
        <v>400000</v>
      </c>
      <c r="C116" s="35">
        <v>400000</v>
      </c>
      <c r="E116" s="209"/>
    </row>
    <row r="117" spans="1:5" x14ac:dyDescent="0.25">
      <c r="A117" s="15" t="s">
        <v>151</v>
      </c>
      <c r="B117" s="35">
        <v>0</v>
      </c>
      <c r="C117" s="35">
        <v>494200</v>
      </c>
      <c r="D117" s="209"/>
      <c r="E117"/>
    </row>
    <row r="118" spans="1:5" s="141" customFormat="1" x14ac:dyDescent="0.25">
      <c r="A118" s="161" t="s">
        <v>26</v>
      </c>
      <c r="B118" s="35">
        <v>0</v>
      </c>
      <c r="C118" s="35">
        <v>494200</v>
      </c>
      <c r="D118" s="209"/>
    </row>
    <row r="119" spans="1:5" s="141" customFormat="1" x14ac:dyDescent="0.25">
      <c r="A119" s="15" t="s">
        <v>153</v>
      </c>
      <c r="B119" s="35">
        <v>138657000</v>
      </c>
      <c r="C119" s="35">
        <v>259049300</v>
      </c>
      <c r="D119" s="209"/>
    </row>
    <row r="120" spans="1:5" s="141" customFormat="1" x14ac:dyDescent="0.25">
      <c r="A120" s="15"/>
      <c r="B120" s="35"/>
      <c r="C120" s="35"/>
      <c r="D120" s="209"/>
    </row>
    <row r="121" spans="1:5" x14ac:dyDescent="0.25">
      <c r="D121" s="141"/>
    </row>
    <row r="122" spans="1:5" x14ac:dyDescent="0.25">
      <c r="A122" s="44" t="s">
        <v>243</v>
      </c>
      <c r="B122" s="141" t="s">
        <v>344</v>
      </c>
      <c r="C122" s="141" t="s">
        <v>345</v>
      </c>
      <c r="D122"/>
    </row>
    <row r="123" spans="1:5" x14ac:dyDescent="0.25">
      <c r="A123" s="46" t="s">
        <v>232</v>
      </c>
      <c r="B123" s="35">
        <v>41577000</v>
      </c>
      <c r="C123" s="35">
        <v>112120000</v>
      </c>
      <c r="D123"/>
    </row>
    <row r="124" spans="1:5" x14ac:dyDescent="0.25">
      <c r="A124" s="46" t="s">
        <v>234</v>
      </c>
      <c r="B124" s="35">
        <v>0</v>
      </c>
      <c r="C124" s="35">
        <v>0</v>
      </c>
      <c r="D124"/>
    </row>
    <row r="125" spans="1:5" x14ac:dyDescent="0.25">
      <c r="A125" s="46" t="s">
        <v>233</v>
      </c>
      <c r="B125" s="35">
        <v>0</v>
      </c>
      <c r="C125" s="35">
        <v>0</v>
      </c>
      <c r="D125"/>
    </row>
    <row r="126" spans="1:5" x14ac:dyDescent="0.25">
      <c r="A126" s="46" t="s">
        <v>235</v>
      </c>
      <c r="B126" s="35">
        <v>0</v>
      </c>
      <c r="C126" s="35">
        <v>0</v>
      </c>
      <c r="D126"/>
    </row>
    <row r="127" spans="1:5" x14ac:dyDescent="0.25">
      <c r="A127" s="15" t="s">
        <v>153</v>
      </c>
      <c r="B127" s="35">
        <v>41577000</v>
      </c>
      <c r="C127" s="35">
        <v>112120000</v>
      </c>
      <c r="D127"/>
    </row>
    <row r="132" spans="5:8" x14ac:dyDescent="0.25">
      <c r="E132" s="210"/>
      <c r="F132" s="36"/>
      <c r="G132" s="36"/>
      <c r="H132" s="36"/>
    </row>
  </sheetData>
  <pageMargins left="0.7" right="0.7" top="0.78740157499999996" bottom="0.78740157499999996" header="0.3" footer="0.3"/>
  <pageSetup paperSize="9" scale="75" fitToHeight="0" orientation="portrait" r:id="rId4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L53"/>
  <sheetViews>
    <sheetView zoomScaleNormal="100" workbookViewId="0">
      <selection activeCell="G33" sqref="G33"/>
    </sheetView>
  </sheetViews>
  <sheetFormatPr defaultRowHeight="12.75" x14ac:dyDescent="0.2"/>
  <cols>
    <col min="1" max="1" width="50.7109375" style="59" customWidth="1"/>
    <col min="2" max="2" width="12.140625" style="55" customWidth="1"/>
    <col min="3" max="3" width="12.42578125" style="55" customWidth="1"/>
    <col min="4" max="5" width="12.28515625" style="55" customWidth="1"/>
    <col min="6" max="9" width="10.7109375" style="55" customWidth="1"/>
    <col min="10" max="10" width="10" style="55" customWidth="1"/>
    <col min="11" max="11" width="11.28515625" style="55" customWidth="1"/>
    <col min="12" max="16384" width="9.140625" style="55"/>
  </cols>
  <sheetData>
    <row r="1" spans="1:12" ht="18.75" x14ac:dyDescent="0.3">
      <c r="A1" s="34" t="s">
        <v>334</v>
      </c>
    </row>
    <row r="2" spans="1:12" x14ac:dyDescent="0.2"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s="62" customFormat="1" ht="16.5" thickBot="1" x14ac:dyDescent="0.3">
      <c r="A3" s="61" t="s">
        <v>295</v>
      </c>
      <c r="I3" s="63" t="s">
        <v>270</v>
      </c>
    </row>
    <row r="4" spans="1:12" ht="27" customHeight="1" thickBot="1" x14ac:dyDescent="0.25">
      <c r="A4" s="64" t="s">
        <v>265</v>
      </c>
      <c r="B4" s="65" t="s">
        <v>271</v>
      </c>
      <c r="C4" s="66" t="s">
        <v>272</v>
      </c>
      <c r="D4" s="66" t="s">
        <v>273</v>
      </c>
      <c r="E4" s="66" t="s">
        <v>274</v>
      </c>
      <c r="F4" s="67" t="s">
        <v>275</v>
      </c>
      <c r="G4" s="67" t="s">
        <v>276</v>
      </c>
      <c r="H4" s="68" t="s">
        <v>266</v>
      </c>
      <c r="I4" s="69" t="s">
        <v>267</v>
      </c>
      <c r="J4" s="69" t="s">
        <v>268</v>
      </c>
      <c r="K4" s="70" t="s">
        <v>269</v>
      </c>
      <c r="L4" s="71" t="s">
        <v>277</v>
      </c>
    </row>
    <row r="5" spans="1:12" x14ac:dyDescent="0.2">
      <c r="A5" s="72"/>
      <c r="B5" s="73"/>
      <c r="C5" s="73"/>
      <c r="D5" s="73"/>
      <c r="E5" s="73"/>
      <c r="F5" s="74"/>
      <c r="G5" s="75"/>
      <c r="H5" s="76"/>
      <c r="I5" s="74"/>
      <c r="J5" s="74"/>
      <c r="K5" s="77"/>
      <c r="L5" s="78"/>
    </row>
    <row r="6" spans="1:12" x14ac:dyDescent="0.2">
      <c r="A6" s="79" t="s">
        <v>278</v>
      </c>
      <c r="B6" s="80">
        <v>9711</v>
      </c>
      <c r="C6" s="80">
        <v>12891</v>
      </c>
      <c r="D6" s="80">
        <v>12385</v>
      </c>
      <c r="E6" s="80">
        <v>13448</v>
      </c>
      <c r="F6" s="57">
        <v>13037</v>
      </c>
      <c r="G6" s="57">
        <v>18950</v>
      </c>
      <c r="H6" s="57">
        <v>19500</v>
      </c>
      <c r="I6" s="57">
        <v>20000</v>
      </c>
      <c r="J6" s="57">
        <v>20500</v>
      </c>
      <c r="K6" s="81">
        <v>21000</v>
      </c>
      <c r="L6" s="82">
        <v>21500</v>
      </c>
    </row>
    <row r="7" spans="1:12" x14ac:dyDescent="0.2">
      <c r="A7" s="79" t="s">
        <v>279</v>
      </c>
      <c r="B7" s="80">
        <v>1371</v>
      </c>
      <c r="C7" s="80">
        <v>1730</v>
      </c>
      <c r="D7" s="80">
        <v>1071</v>
      </c>
      <c r="E7" s="80">
        <v>12587</v>
      </c>
      <c r="F7" s="57">
        <v>10926</v>
      </c>
      <c r="G7" s="57">
        <v>6020</v>
      </c>
      <c r="H7" s="57">
        <v>2000</v>
      </c>
      <c r="I7" s="57">
        <v>2500</v>
      </c>
      <c r="J7" s="57">
        <v>3000</v>
      </c>
      <c r="K7" s="81">
        <v>3500</v>
      </c>
      <c r="L7" s="82">
        <v>4000</v>
      </c>
    </row>
    <row r="8" spans="1:12" x14ac:dyDescent="0.2">
      <c r="A8" s="83" t="s">
        <v>280</v>
      </c>
      <c r="B8" s="80">
        <v>9900</v>
      </c>
      <c r="C8" s="80">
        <v>1000</v>
      </c>
      <c r="D8" s="80">
        <v>9</v>
      </c>
      <c r="E8" s="80">
        <v>0</v>
      </c>
      <c r="F8" s="57">
        <v>0</v>
      </c>
      <c r="G8" s="57">
        <v>0</v>
      </c>
      <c r="H8" s="81">
        <v>0</v>
      </c>
      <c r="I8" s="81">
        <v>0</v>
      </c>
      <c r="J8" s="81">
        <v>0</v>
      </c>
      <c r="K8" s="81">
        <v>0</v>
      </c>
      <c r="L8" s="82">
        <v>0</v>
      </c>
    </row>
    <row r="9" spans="1:12" ht="13.5" thickBot="1" x14ac:dyDescent="0.25">
      <c r="A9" s="84" t="s">
        <v>281</v>
      </c>
      <c r="B9" s="85">
        <f>SUM(B6:B8)</f>
        <v>20982</v>
      </c>
      <c r="C9" s="85">
        <f>SUM(C6:C8)</f>
        <v>15621</v>
      </c>
      <c r="D9" s="85">
        <f>SUM(D6:D8)</f>
        <v>13465</v>
      </c>
      <c r="E9" s="85">
        <f>SUM(E6:E8)</f>
        <v>26035</v>
      </c>
      <c r="F9" s="86">
        <f t="shared" ref="F9:L9" si="0">SUM(F6:F8)</f>
        <v>23963</v>
      </c>
      <c r="G9" s="86">
        <f t="shared" si="0"/>
        <v>24970</v>
      </c>
      <c r="H9" s="86">
        <f t="shared" si="0"/>
        <v>21500</v>
      </c>
      <c r="I9" s="86">
        <f t="shared" si="0"/>
        <v>22500</v>
      </c>
      <c r="J9" s="86">
        <f t="shared" si="0"/>
        <v>23500</v>
      </c>
      <c r="K9" s="87">
        <f t="shared" si="0"/>
        <v>24500</v>
      </c>
      <c r="L9" s="88">
        <f t="shared" si="0"/>
        <v>25500</v>
      </c>
    </row>
    <row r="10" spans="1:12" x14ac:dyDescent="0.2">
      <c r="A10" s="89"/>
      <c r="B10" s="90"/>
      <c r="C10" s="90"/>
      <c r="D10" s="90"/>
      <c r="E10" s="90"/>
      <c r="F10" s="91"/>
      <c r="G10" s="92"/>
      <c r="H10" s="93"/>
      <c r="I10" s="91"/>
      <c r="J10" s="91"/>
      <c r="K10" s="93"/>
      <c r="L10" s="94"/>
    </row>
    <row r="11" spans="1:12" x14ac:dyDescent="0.2">
      <c r="A11" s="83" t="s">
        <v>282</v>
      </c>
      <c r="B11" s="80">
        <v>152569</v>
      </c>
      <c r="C11" s="80">
        <v>153230</v>
      </c>
      <c r="D11" s="80">
        <v>89080</v>
      </c>
      <c r="E11" s="80">
        <v>150183</v>
      </c>
      <c r="F11" s="57">
        <v>147978</v>
      </c>
      <c r="G11" s="95">
        <v>72110</v>
      </c>
      <c r="H11" s="95">
        <v>74500</v>
      </c>
      <c r="I11" s="95">
        <v>76000</v>
      </c>
      <c r="J11" s="95">
        <v>77500</v>
      </c>
      <c r="K11" s="96">
        <v>79000</v>
      </c>
      <c r="L11" s="82">
        <v>80500</v>
      </c>
    </row>
    <row r="12" spans="1:12" x14ac:dyDescent="0.2">
      <c r="A12" s="97" t="s">
        <v>283</v>
      </c>
      <c r="B12" s="142">
        <v>42252</v>
      </c>
      <c r="C12" s="142">
        <v>43159</v>
      </c>
      <c r="D12" s="142">
        <v>43159</v>
      </c>
      <c r="E12" s="142">
        <v>44252</v>
      </c>
      <c r="F12" s="57">
        <v>47484</v>
      </c>
      <c r="G12" s="95">
        <v>51876</v>
      </c>
      <c r="H12" s="95">
        <v>53000</v>
      </c>
      <c r="I12" s="95">
        <v>54000</v>
      </c>
      <c r="J12" s="95">
        <v>55000</v>
      </c>
      <c r="K12" s="96">
        <v>56000</v>
      </c>
      <c r="L12" s="82">
        <v>57000</v>
      </c>
    </row>
    <row r="13" spans="1:12" x14ac:dyDescent="0.2">
      <c r="A13" s="97" t="s">
        <v>284</v>
      </c>
      <c r="B13" s="142">
        <v>10771</v>
      </c>
      <c r="C13" s="142">
        <v>11446</v>
      </c>
      <c r="D13" s="142">
        <v>11736</v>
      </c>
      <c r="E13" s="142">
        <v>11668</v>
      </c>
      <c r="F13" s="57">
        <v>12600</v>
      </c>
      <c r="G13" s="95">
        <v>12234</v>
      </c>
      <c r="H13" s="95">
        <v>12600</v>
      </c>
      <c r="I13" s="95">
        <v>12800</v>
      </c>
      <c r="J13" s="95">
        <v>13000</v>
      </c>
      <c r="K13" s="96">
        <v>13200</v>
      </c>
      <c r="L13" s="82">
        <v>13400</v>
      </c>
    </row>
    <row r="14" spans="1:12" ht="13.5" thickBot="1" x14ac:dyDescent="0.25">
      <c r="A14" s="84" t="s">
        <v>285</v>
      </c>
      <c r="B14" s="85">
        <f>B9+B11</f>
        <v>173551</v>
      </c>
      <c r="C14" s="85">
        <f>C9+C11</f>
        <v>168851</v>
      </c>
      <c r="D14" s="85">
        <f>D9+D11</f>
        <v>102545</v>
      </c>
      <c r="E14" s="85">
        <f>E9+E11</f>
        <v>176218</v>
      </c>
      <c r="F14" s="86">
        <f t="shared" ref="F14:L14" si="1">F9+F11</f>
        <v>171941</v>
      </c>
      <c r="G14" s="86">
        <f t="shared" si="1"/>
        <v>97080</v>
      </c>
      <c r="H14" s="86">
        <f t="shared" si="1"/>
        <v>96000</v>
      </c>
      <c r="I14" s="86">
        <f t="shared" si="1"/>
        <v>98500</v>
      </c>
      <c r="J14" s="86">
        <f t="shared" si="1"/>
        <v>101000</v>
      </c>
      <c r="K14" s="87">
        <f t="shared" si="1"/>
        <v>103500</v>
      </c>
      <c r="L14" s="88">
        <f t="shared" si="1"/>
        <v>106000</v>
      </c>
    </row>
    <row r="15" spans="1:12" x14ac:dyDescent="0.2">
      <c r="A15" s="98"/>
      <c r="B15" s="99"/>
      <c r="C15" s="99"/>
      <c r="D15" s="99"/>
      <c r="E15" s="99"/>
      <c r="F15" s="58"/>
      <c r="G15" s="100"/>
      <c r="H15" s="56"/>
      <c r="I15" s="58"/>
      <c r="J15" s="58"/>
      <c r="K15" s="56"/>
      <c r="L15" s="101"/>
    </row>
    <row r="16" spans="1:12" x14ac:dyDescent="0.2">
      <c r="A16" s="79" t="s">
        <v>286</v>
      </c>
      <c r="B16" s="114">
        <v>88333</v>
      </c>
      <c r="C16" s="114">
        <v>93054</v>
      </c>
      <c r="D16" s="114">
        <v>99206</v>
      </c>
      <c r="E16" s="114">
        <v>105485</v>
      </c>
      <c r="F16" s="103">
        <v>124303</v>
      </c>
      <c r="G16" s="103">
        <v>106486</v>
      </c>
      <c r="H16" s="103">
        <v>94000</v>
      </c>
      <c r="I16" s="103">
        <v>96000</v>
      </c>
      <c r="J16" s="103">
        <v>98000</v>
      </c>
      <c r="K16" s="104">
        <v>100000</v>
      </c>
      <c r="L16" s="105">
        <v>102000</v>
      </c>
    </row>
    <row r="17" spans="1:12" x14ac:dyDescent="0.2">
      <c r="A17" s="79" t="s">
        <v>287</v>
      </c>
      <c r="B17" s="114">
        <v>136956</v>
      </c>
      <c r="C17" s="114">
        <v>52264</v>
      </c>
      <c r="D17" s="114">
        <v>38411</v>
      </c>
      <c r="E17" s="114">
        <v>52791</v>
      </c>
      <c r="F17" s="103">
        <v>28067</v>
      </c>
      <c r="G17" s="106">
        <v>32171</v>
      </c>
      <c r="H17" s="104">
        <v>2000</v>
      </c>
      <c r="I17" s="103">
        <v>2500</v>
      </c>
      <c r="J17" s="103">
        <v>3000</v>
      </c>
      <c r="K17" s="104">
        <v>3500</v>
      </c>
      <c r="L17" s="105">
        <v>4000</v>
      </c>
    </row>
    <row r="18" spans="1:12" ht="13.5" thickBot="1" x14ac:dyDescent="0.25">
      <c r="A18" s="84" t="s">
        <v>288</v>
      </c>
      <c r="B18" s="85">
        <f>SUM(B16:B17)</f>
        <v>225289</v>
      </c>
      <c r="C18" s="85">
        <f>SUM(C16:C17)</f>
        <v>145318</v>
      </c>
      <c r="D18" s="85">
        <f>SUM(D16:D17)</f>
        <v>137617</v>
      </c>
      <c r="E18" s="85">
        <f>SUM(E16:E17)</f>
        <v>158276</v>
      </c>
      <c r="F18" s="86">
        <f t="shared" ref="F18:L18" si="2">SUM(F16:F17)</f>
        <v>152370</v>
      </c>
      <c r="G18" s="86">
        <f t="shared" si="2"/>
        <v>138657</v>
      </c>
      <c r="H18" s="86">
        <f t="shared" si="2"/>
        <v>96000</v>
      </c>
      <c r="I18" s="86">
        <f t="shared" si="2"/>
        <v>98500</v>
      </c>
      <c r="J18" s="86">
        <f t="shared" si="2"/>
        <v>101000</v>
      </c>
      <c r="K18" s="87">
        <f t="shared" si="2"/>
        <v>103500</v>
      </c>
      <c r="L18" s="88">
        <f t="shared" si="2"/>
        <v>106000</v>
      </c>
    </row>
    <row r="19" spans="1:12" ht="13.5" thickBot="1" x14ac:dyDescent="0.25">
      <c r="A19" s="89"/>
      <c r="B19" s="90"/>
      <c r="C19" s="90"/>
      <c r="D19" s="90"/>
      <c r="E19" s="90"/>
      <c r="F19" s="91"/>
      <c r="G19" s="92"/>
      <c r="H19" s="93"/>
      <c r="I19" s="91"/>
      <c r="J19" s="91"/>
      <c r="K19" s="93"/>
      <c r="L19" s="94"/>
    </row>
    <row r="20" spans="1:12" ht="13.5" thickBot="1" x14ac:dyDescent="0.25">
      <c r="A20" s="64" t="s">
        <v>289</v>
      </c>
      <c r="B20" s="107">
        <f>B14-B18</f>
        <v>-51738</v>
      </c>
      <c r="C20" s="107">
        <f>C14-C18</f>
        <v>23533</v>
      </c>
      <c r="D20" s="107">
        <f>D14-D18</f>
        <v>-35072</v>
      </c>
      <c r="E20" s="107">
        <f>E14-E18</f>
        <v>17942</v>
      </c>
      <c r="F20" s="108">
        <f t="shared" ref="F20:L20" si="3">F14-F18</f>
        <v>19571</v>
      </c>
      <c r="G20" s="108">
        <f t="shared" si="3"/>
        <v>-41577</v>
      </c>
      <c r="H20" s="108">
        <f t="shared" si="3"/>
        <v>0</v>
      </c>
      <c r="I20" s="108">
        <f t="shared" si="3"/>
        <v>0</v>
      </c>
      <c r="J20" s="108">
        <f t="shared" si="3"/>
        <v>0</v>
      </c>
      <c r="K20" s="109">
        <f t="shared" si="3"/>
        <v>0</v>
      </c>
      <c r="L20" s="110">
        <f t="shared" si="3"/>
        <v>0</v>
      </c>
    </row>
    <row r="21" spans="1:12" x14ac:dyDescent="0.2">
      <c r="A21" s="89"/>
      <c r="B21" s="90"/>
      <c r="C21" s="90"/>
      <c r="D21" s="90"/>
      <c r="E21" s="90"/>
      <c r="F21" s="91"/>
      <c r="G21" s="92"/>
      <c r="H21" s="93"/>
      <c r="I21" s="91"/>
      <c r="J21" s="91"/>
      <c r="K21" s="111"/>
      <c r="L21" s="112"/>
    </row>
    <row r="22" spans="1:12" x14ac:dyDescent="0.2">
      <c r="A22" s="113"/>
      <c r="B22" s="114"/>
      <c r="C22" s="114"/>
      <c r="D22" s="114"/>
      <c r="E22" s="114"/>
      <c r="F22" s="115"/>
      <c r="G22" s="116"/>
      <c r="H22" s="117"/>
      <c r="I22" s="115"/>
      <c r="J22" s="115"/>
      <c r="K22" s="118"/>
      <c r="L22" s="119"/>
    </row>
    <row r="23" spans="1:12" s="127" customFormat="1" x14ac:dyDescent="0.2">
      <c r="A23" s="120" t="s">
        <v>290</v>
      </c>
      <c r="B23" s="121">
        <v>0</v>
      </c>
      <c r="C23" s="121">
        <v>0</v>
      </c>
      <c r="D23" s="121">
        <v>0</v>
      </c>
      <c r="E23" s="121">
        <v>0</v>
      </c>
      <c r="F23" s="122">
        <v>0</v>
      </c>
      <c r="G23" s="123">
        <v>0</v>
      </c>
      <c r="H23" s="124">
        <v>0</v>
      </c>
      <c r="I23" s="122">
        <v>0</v>
      </c>
      <c r="J23" s="122">
        <v>0</v>
      </c>
      <c r="K23" s="125">
        <v>0</v>
      </c>
      <c r="L23" s="126">
        <v>0</v>
      </c>
    </row>
    <row r="24" spans="1:12" ht="24" x14ac:dyDescent="0.2">
      <c r="A24" s="128" t="s">
        <v>291</v>
      </c>
      <c r="B24" s="102">
        <v>0</v>
      </c>
      <c r="C24" s="102">
        <v>0</v>
      </c>
      <c r="D24" s="102">
        <v>0</v>
      </c>
      <c r="E24" s="102">
        <v>0</v>
      </c>
      <c r="F24" s="129">
        <v>0</v>
      </c>
      <c r="G24" s="130">
        <v>0</v>
      </c>
      <c r="H24" s="130">
        <v>0</v>
      </c>
      <c r="I24" s="129">
        <v>0</v>
      </c>
      <c r="J24" s="130">
        <v>0</v>
      </c>
      <c r="K24" s="131">
        <v>0</v>
      </c>
      <c r="L24" s="132">
        <v>0</v>
      </c>
    </row>
    <row r="25" spans="1:12" ht="13.5" thickBot="1" x14ac:dyDescent="0.25">
      <c r="A25" s="133" t="s">
        <v>292</v>
      </c>
      <c r="B25" s="134">
        <v>0</v>
      </c>
      <c r="C25" s="134">
        <v>0</v>
      </c>
      <c r="D25" s="134">
        <v>0</v>
      </c>
      <c r="E25" s="134">
        <v>0</v>
      </c>
      <c r="F25" s="135">
        <v>0</v>
      </c>
      <c r="G25" s="136">
        <v>0</v>
      </c>
      <c r="H25" s="137">
        <v>0</v>
      </c>
      <c r="I25" s="135">
        <v>0</v>
      </c>
      <c r="J25" s="135">
        <v>0</v>
      </c>
      <c r="K25" s="138">
        <v>0</v>
      </c>
      <c r="L25" s="139">
        <v>0</v>
      </c>
    </row>
    <row r="26" spans="1:12" x14ac:dyDescent="0.2">
      <c r="B26" s="63"/>
      <c r="C26" s="63"/>
      <c r="D26" s="63"/>
      <c r="E26" s="63"/>
    </row>
    <row r="28" spans="1:12" x14ac:dyDescent="0.2">
      <c r="A28" s="55" t="s">
        <v>293</v>
      </c>
    </row>
    <row r="29" spans="1:12" x14ac:dyDescent="0.2">
      <c r="A29" s="55" t="s">
        <v>294</v>
      </c>
    </row>
    <row r="32" spans="1:12" x14ac:dyDescent="0.2">
      <c r="B32" s="140"/>
      <c r="C32" s="140"/>
      <c r="D32" s="140"/>
      <c r="E32" s="140"/>
    </row>
    <row r="33" spans="2:5" x14ac:dyDescent="0.2">
      <c r="B33" s="140"/>
      <c r="C33" s="140"/>
      <c r="D33" s="140"/>
      <c r="E33" s="140"/>
    </row>
    <row r="34" spans="2:5" x14ac:dyDescent="0.2">
      <c r="B34" s="140"/>
      <c r="C34" s="140"/>
      <c r="D34" s="140"/>
      <c r="E34" s="140"/>
    </row>
    <row r="35" spans="2:5" x14ac:dyDescent="0.2">
      <c r="B35" s="140"/>
      <c r="C35" s="140"/>
      <c r="D35" s="140"/>
      <c r="E35" s="140"/>
    </row>
    <row r="36" spans="2:5" x14ac:dyDescent="0.2">
      <c r="B36" s="140"/>
      <c r="C36" s="140"/>
      <c r="D36" s="140"/>
      <c r="E36" s="140"/>
    </row>
    <row r="37" spans="2:5" x14ac:dyDescent="0.2">
      <c r="B37" s="140"/>
      <c r="C37" s="140"/>
      <c r="D37" s="140"/>
      <c r="E37" s="140"/>
    </row>
    <row r="38" spans="2:5" x14ac:dyDescent="0.2">
      <c r="B38" s="140"/>
      <c r="C38" s="140"/>
      <c r="D38" s="140"/>
      <c r="E38" s="140"/>
    </row>
    <row r="39" spans="2:5" x14ac:dyDescent="0.2">
      <c r="B39" s="140"/>
      <c r="C39" s="140"/>
      <c r="D39" s="140"/>
      <c r="E39" s="140"/>
    </row>
    <row r="40" spans="2:5" x14ac:dyDescent="0.2">
      <c r="B40" s="140"/>
      <c r="C40" s="140"/>
      <c r="D40" s="140"/>
      <c r="E40" s="140"/>
    </row>
    <row r="41" spans="2:5" x14ac:dyDescent="0.2">
      <c r="B41" s="140"/>
      <c r="C41" s="140"/>
      <c r="D41" s="140"/>
      <c r="E41" s="140"/>
    </row>
    <row r="42" spans="2:5" x14ac:dyDescent="0.2">
      <c r="B42" s="140"/>
      <c r="C42" s="140"/>
      <c r="D42" s="140"/>
      <c r="E42" s="140"/>
    </row>
    <row r="43" spans="2:5" x14ac:dyDescent="0.2">
      <c r="B43" s="140"/>
      <c r="C43" s="140"/>
      <c r="D43" s="140"/>
      <c r="E43" s="140"/>
    </row>
    <row r="44" spans="2:5" x14ac:dyDescent="0.2">
      <c r="B44" s="140"/>
      <c r="C44" s="140"/>
      <c r="D44" s="140"/>
      <c r="E44" s="140"/>
    </row>
    <row r="45" spans="2:5" x14ac:dyDescent="0.2">
      <c r="B45" s="140"/>
      <c r="C45" s="140"/>
      <c r="D45" s="140"/>
      <c r="E45" s="140"/>
    </row>
    <row r="46" spans="2:5" x14ac:dyDescent="0.2">
      <c r="B46" s="140"/>
      <c r="C46" s="140"/>
      <c r="D46" s="140"/>
      <c r="E46" s="140"/>
    </row>
    <row r="47" spans="2:5" x14ac:dyDescent="0.2">
      <c r="B47" s="140"/>
      <c r="C47" s="140"/>
      <c r="D47" s="140"/>
      <c r="E47" s="140"/>
    </row>
    <row r="48" spans="2:5" x14ac:dyDescent="0.2">
      <c r="B48" s="140"/>
      <c r="C48" s="140"/>
      <c r="D48" s="140"/>
      <c r="E48" s="140"/>
    </row>
    <row r="49" spans="2:5" x14ac:dyDescent="0.2">
      <c r="B49" s="140"/>
      <c r="C49" s="140"/>
      <c r="D49" s="140"/>
      <c r="E49" s="140"/>
    </row>
    <row r="50" spans="2:5" x14ac:dyDescent="0.2">
      <c r="B50" s="140"/>
      <c r="C50" s="140"/>
      <c r="D50" s="140"/>
      <c r="E50" s="140"/>
    </row>
    <row r="51" spans="2:5" x14ac:dyDescent="0.2">
      <c r="B51" s="140"/>
      <c r="C51" s="140"/>
      <c r="D51" s="140"/>
      <c r="E51" s="140"/>
    </row>
    <row r="52" spans="2:5" x14ac:dyDescent="0.2">
      <c r="B52" s="140"/>
      <c r="C52" s="140"/>
      <c r="D52" s="140"/>
      <c r="E52" s="140"/>
    </row>
    <row r="53" spans="2:5" x14ac:dyDescent="0.2">
      <c r="B53" s="140"/>
      <c r="C53" s="140"/>
      <c r="D53" s="140"/>
      <c r="E53" s="140"/>
    </row>
  </sheetData>
  <sheetProtection algorithmName="SHA-512" hashValue="rdOFmQDg/RMoW5A/qfsdOK1nDc83wM9M/AXKGhCNqfq8Ne3ZxpF8fQOQ7qmB6mdoRkPEuIA/hRl6/HWk1+1aDA==" saltValue="aPGgNvYgrnznrZkq3JCqhg==" spinCount="100000" sheet="1" objects="1" scenarios="1"/>
  <autoFilter ref="A2:K26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D74"/>
  <sheetViews>
    <sheetView topLeftCell="A31"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23.28515625" style="35" customWidth="1"/>
    <col min="3" max="3" width="23" style="35" customWidth="1"/>
    <col min="4" max="4" width="11.140625" style="35" customWidth="1"/>
    <col min="5" max="5" width="11.140625" customWidth="1"/>
  </cols>
  <sheetData>
    <row r="1" spans="1:4" ht="18.75" x14ac:dyDescent="0.3">
      <c r="A1" s="34" t="s">
        <v>335</v>
      </c>
    </row>
    <row r="3" spans="1:4" x14ac:dyDescent="0.25">
      <c r="A3" s="14" t="s">
        <v>152</v>
      </c>
      <c r="B3" s="141" t="s">
        <v>344</v>
      </c>
      <c r="C3" s="141" t="s">
        <v>345</v>
      </c>
      <c r="D3"/>
    </row>
    <row r="4" spans="1:4" x14ac:dyDescent="0.25">
      <c r="A4" s="15" t="s">
        <v>190</v>
      </c>
      <c r="B4" s="35">
        <v>18950000</v>
      </c>
      <c r="C4" s="35">
        <v>18950000</v>
      </c>
      <c r="D4"/>
    </row>
    <row r="5" spans="1:4" x14ac:dyDescent="0.25">
      <c r="A5" s="16" t="s">
        <v>307</v>
      </c>
      <c r="B5" s="35">
        <v>18950000</v>
      </c>
      <c r="C5" s="35">
        <v>18950000</v>
      </c>
      <c r="D5"/>
    </row>
    <row r="6" spans="1:4" x14ac:dyDescent="0.25">
      <c r="A6" s="17" t="s">
        <v>167</v>
      </c>
      <c r="B6" s="35">
        <v>16000000</v>
      </c>
      <c r="C6" s="35">
        <v>16000000</v>
      </c>
      <c r="D6"/>
    </row>
    <row r="7" spans="1:4" x14ac:dyDescent="0.25">
      <c r="A7" s="161" t="s">
        <v>167</v>
      </c>
      <c r="B7" s="35">
        <v>16000000</v>
      </c>
      <c r="C7" s="35">
        <v>16000000</v>
      </c>
      <c r="D7"/>
    </row>
    <row r="8" spans="1:4" x14ac:dyDescent="0.25">
      <c r="A8" s="17" t="s">
        <v>169</v>
      </c>
      <c r="B8" s="35">
        <v>750000</v>
      </c>
      <c r="C8" s="35">
        <v>750000</v>
      </c>
      <c r="D8"/>
    </row>
    <row r="9" spans="1:4" x14ac:dyDescent="0.25">
      <c r="A9" s="161" t="s">
        <v>184</v>
      </c>
      <c r="B9" s="35">
        <v>40000</v>
      </c>
      <c r="C9" s="35">
        <v>40000</v>
      </c>
      <c r="D9"/>
    </row>
    <row r="10" spans="1:4" x14ac:dyDescent="0.25">
      <c r="A10" s="161" t="s">
        <v>185</v>
      </c>
      <c r="B10" s="35">
        <v>450000</v>
      </c>
      <c r="C10" s="35">
        <v>450000</v>
      </c>
      <c r="D10"/>
    </row>
    <row r="11" spans="1:4" x14ac:dyDescent="0.25">
      <c r="A11" s="161" t="s">
        <v>183</v>
      </c>
      <c r="B11" s="35">
        <v>260000</v>
      </c>
      <c r="C11" s="35">
        <v>260000</v>
      </c>
      <c r="D11"/>
    </row>
    <row r="12" spans="1:4" x14ac:dyDescent="0.25">
      <c r="A12" s="17" t="s">
        <v>168</v>
      </c>
      <c r="B12" s="35">
        <v>2200000</v>
      </c>
      <c r="C12" s="35">
        <v>2200000</v>
      </c>
      <c r="D12"/>
    </row>
    <row r="13" spans="1:4" x14ac:dyDescent="0.25">
      <c r="A13" s="161" t="s">
        <v>168</v>
      </c>
      <c r="B13" s="35">
        <v>2200000</v>
      </c>
      <c r="C13" s="35">
        <v>2200000</v>
      </c>
      <c r="D13"/>
    </row>
    <row r="14" spans="1:4" x14ac:dyDescent="0.25">
      <c r="A14" s="15" t="s">
        <v>191</v>
      </c>
      <c r="B14" s="35">
        <v>6020000</v>
      </c>
      <c r="C14" s="35">
        <v>7736500</v>
      </c>
      <c r="D14"/>
    </row>
    <row r="15" spans="1:4" x14ac:dyDescent="0.25">
      <c r="A15" s="16" t="s">
        <v>307</v>
      </c>
      <c r="B15" s="35">
        <v>6020000</v>
      </c>
      <c r="C15" s="35">
        <v>7736500</v>
      </c>
      <c r="D15"/>
    </row>
    <row r="16" spans="1:4" x14ac:dyDescent="0.25">
      <c r="A16" s="17" t="s">
        <v>177</v>
      </c>
      <c r="B16" s="35">
        <v>5500000</v>
      </c>
      <c r="C16" s="35">
        <v>7113400</v>
      </c>
      <c r="D16"/>
    </row>
    <row r="17" spans="1:4" x14ac:dyDescent="0.25">
      <c r="A17" s="161" t="s">
        <v>176</v>
      </c>
      <c r="B17" s="35">
        <v>4500000</v>
      </c>
      <c r="C17" s="35">
        <v>4505000</v>
      </c>
      <c r="D17"/>
    </row>
    <row r="18" spans="1:4" x14ac:dyDescent="0.25">
      <c r="A18" s="161" t="s">
        <v>135</v>
      </c>
      <c r="B18" s="35">
        <v>0</v>
      </c>
      <c r="C18" s="35">
        <v>0</v>
      </c>
      <c r="D18"/>
    </row>
    <row r="19" spans="1:4" x14ac:dyDescent="0.25">
      <c r="A19" s="161" t="s">
        <v>178</v>
      </c>
      <c r="B19" s="35">
        <v>1000000</v>
      </c>
      <c r="C19" s="35">
        <v>2000000</v>
      </c>
      <c r="D19"/>
    </row>
    <row r="20" spans="1:4" x14ac:dyDescent="0.25">
      <c r="A20" s="161" t="s">
        <v>391</v>
      </c>
      <c r="B20" s="35">
        <v>0</v>
      </c>
      <c r="C20" s="35">
        <v>399800</v>
      </c>
      <c r="D20"/>
    </row>
    <row r="21" spans="1:4" x14ac:dyDescent="0.25">
      <c r="A21" s="161" t="s">
        <v>487</v>
      </c>
      <c r="B21" s="35">
        <v>0</v>
      </c>
      <c r="C21" s="35">
        <v>208600</v>
      </c>
      <c r="D21"/>
    </row>
    <row r="22" spans="1:4" x14ac:dyDescent="0.25">
      <c r="A22" s="17" t="s">
        <v>170</v>
      </c>
      <c r="B22" s="35">
        <v>200000</v>
      </c>
      <c r="C22" s="35">
        <v>200000</v>
      </c>
      <c r="D22"/>
    </row>
    <row r="23" spans="1:4" x14ac:dyDescent="0.25">
      <c r="A23" s="161" t="s">
        <v>170</v>
      </c>
      <c r="B23" s="35">
        <v>200000</v>
      </c>
      <c r="C23" s="35">
        <v>200000</v>
      </c>
      <c r="D23"/>
    </row>
    <row r="24" spans="1:4" x14ac:dyDescent="0.25">
      <c r="A24" s="17" t="s">
        <v>171</v>
      </c>
      <c r="B24" s="35">
        <v>320000</v>
      </c>
      <c r="C24" s="35">
        <v>423100</v>
      </c>
      <c r="D24"/>
    </row>
    <row r="25" spans="1:4" x14ac:dyDescent="0.25">
      <c r="A25" s="161" t="s">
        <v>173</v>
      </c>
      <c r="B25" s="35">
        <v>300000</v>
      </c>
      <c r="C25" s="35">
        <v>300000</v>
      </c>
      <c r="D25"/>
    </row>
    <row r="26" spans="1:4" x14ac:dyDescent="0.25">
      <c r="A26" s="161" t="s">
        <v>172</v>
      </c>
      <c r="B26" s="35">
        <v>15000</v>
      </c>
      <c r="C26" s="35">
        <v>15000</v>
      </c>
      <c r="D26"/>
    </row>
    <row r="27" spans="1:4" x14ac:dyDescent="0.25">
      <c r="A27" s="161" t="s">
        <v>174</v>
      </c>
      <c r="B27" s="35">
        <v>0</v>
      </c>
      <c r="C27" s="35">
        <v>0</v>
      </c>
      <c r="D27"/>
    </row>
    <row r="28" spans="1:4" x14ac:dyDescent="0.25">
      <c r="A28" s="161" t="s">
        <v>175</v>
      </c>
      <c r="B28" s="35">
        <v>5000</v>
      </c>
      <c r="C28" s="35">
        <v>5000</v>
      </c>
      <c r="D28"/>
    </row>
    <row r="29" spans="1:4" x14ac:dyDescent="0.25">
      <c r="A29" s="161" t="s">
        <v>421</v>
      </c>
      <c r="B29" s="35">
        <v>0</v>
      </c>
      <c r="C29" s="35">
        <v>103100</v>
      </c>
      <c r="D29"/>
    </row>
    <row r="30" spans="1:4" x14ac:dyDescent="0.25">
      <c r="A30" s="15" t="s">
        <v>193</v>
      </c>
      <c r="B30" s="35">
        <v>0</v>
      </c>
      <c r="C30" s="35">
        <v>0</v>
      </c>
      <c r="D30"/>
    </row>
    <row r="31" spans="1:4" x14ac:dyDescent="0.25">
      <c r="A31" s="16" t="s">
        <v>307</v>
      </c>
      <c r="B31" s="35">
        <v>0</v>
      </c>
      <c r="C31" s="35">
        <v>0</v>
      </c>
      <c r="D31"/>
    </row>
    <row r="32" spans="1:4" x14ac:dyDescent="0.25">
      <c r="A32" s="17" t="s">
        <v>194</v>
      </c>
      <c r="B32" s="35">
        <v>0</v>
      </c>
      <c r="C32" s="35">
        <v>0</v>
      </c>
      <c r="D32"/>
    </row>
    <row r="33" spans="1:4" x14ac:dyDescent="0.25">
      <c r="A33" s="161" t="s">
        <v>194</v>
      </c>
      <c r="B33" s="35">
        <v>0</v>
      </c>
      <c r="C33" s="35">
        <v>0</v>
      </c>
      <c r="D33"/>
    </row>
    <row r="34" spans="1:4" x14ac:dyDescent="0.25">
      <c r="A34" s="15" t="s">
        <v>192</v>
      </c>
      <c r="B34" s="35">
        <v>72110000</v>
      </c>
      <c r="C34" s="35">
        <v>120242800</v>
      </c>
      <c r="D34"/>
    </row>
    <row r="35" spans="1:4" x14ac:dyDescent="0.25">
      <c r="A35" s="16" t="s">
        <v>182</v>
      </c>
      <c r="B35" s="35">
        <v>0</v>
      </c>
      <c r="C35" s="35">
        <v>51037900</v>
      </c>
      <c r="D35"/>
    </row>
    <row r="36" spans="1:4" x14ac:dyDescent="0.25">
      <c r="A36" s="17" t="s">
        <v>186</v>
      </c>
      <c r="B36" s="35">
        <v>0</v>
      </c>
      <c r="C36" s="35">
        <v>47757000</v>
      </c>
      <c r="D36"/>
    </row>
    <row r="37" spans="1:4" x14ac:dyDescent="0.25">
      <c r="A37" s="161" t="s">
        <v>181</v>
      </c>
      <c r="B37" s="35">
        <v>0</v>
      </c>
      <c r="C37" s="35">
        <v>0</v>
      </c>
      <c r="D37"/>
    </row>
    <row r="38" spans="1:4" x14ac:dyDescent="0.25">
      <c r="A38" s="161" t="s">
        <v>180</v>
      </c>
      <c r="B38" s="35">
        <v>0</v>
      </c>
      <c r="C38" s="35">
        <v>18800000</v>
      </c>
      <c r="D38"/>
    </row>
    <row r="39" spans="1:4" x14ac:dyDescent="0.25">
      <c r="A39" s="161" t="s">
        <v>179</v>
      </c>
      <c r="B39" s="35">
        <v>0</v>
      </c>
      <c r="C39" s="35">
        <v>3025100</v>
      </c>
      <c r="D39"/>
    </row>
    <row r="40" spans="1:4" x14ac:dyDescent="0.25">
      <c r="A40" s="161" t="s">
        <v>395</v>
      </c>
      <c r="B40" s="35">
        <v>0</v>
      </c>
      <c r="C40" s="35">
        <v>62500</v>
      </c>
      <c r="D40"/>
    </row>
    <row r="41" spans="1:4" x14ac:dyDescent="0.25">
      <c r="A41" s="161" t="s">
        <v>396</v>
      </c>
      <c r="B41" s="35">
        <v>0</v>
      </c>
      <c r="C41" s="35">
        <v>212000</v>
      </c>
      <c r="D41"/>
    </row>
    <row r="42" spans="1:4" x14ac:dyDescent="0.25">
      <c r="A42" s="161" t="s">
        <v>397</v>
      </c>
      <c r="B42" s="35">
        <v>0</v>
      </c>
      <c r="C42" s="35">
        <v>518000</v>
      </c>
      <c r="D42"/>
    </row>
    <row r="43" spans="1:4" x14ac:dyDescent="0.25">
      <c r="A43" s="161" t="s">
        <v>398</v>
      </c>
      <c r="B43" s="35">
        <v>0</v>
      </c>
      <c r="C43" s="35">
        <v>3748800</v>
      </c>
      <c r="D43"/>
    </row>
    <row r="44" spans="1:4" x14ac:dyDescent="0.25">
      <c r="A44" s="161" t="s">
        <v>430</v>
      </c>
      <c r="C44" s="35">
        <v>830000</v>
      </c>
      <c r="D44"/>
    </row>
    <row r="45" spans="1:4" x14ac:dyDescent="0.25">
      <c r="A45" s="161" t="s">
        <v>434</v>
      </c>
      <c r="C45" s="35">
        <v>437000</v>
      </c>
      <c r="D45"/>
    </row>
    <row r="46" spans="1:4" x14ac:dyDescent="0.25">
      <c r="A46" s="161" t="s">
        <v>476</v>
      </c>
      <c r="C46" s="35">
        <v>23600</v>
      </c>
      <c r="D46"/>
    </row>
    <row r="47" spans="1:4" x14ac:dyDescent="0.25">
      <c r="A47" s="161" t="s">
        <v>477</v>
      </c>
      <c r="B47" s="35">
        <v>0</v>
      </c>
      <c r="C47" s="35">
        <v>20000000</v>
      </c>
      <c r="D47"/>
    </row>
    <row r="48" spans="1:4" x14ac:dyDescent="0.25">
      <c r="A48" s="161" t="s">
        <v>498</v>
      </c>
      <c r="B48" s="35">
        <v>0</v>
      </c>
      <c r="C48" s="35">
        <v>100000</v>
      </c>
      <c r="D48"/>
    </row>
    <row r="49" spans="1:4" x14ac:dyDescent="0.25">
      <c r="A49" s="17" t="s">
        <v>187</v>
      </c>
      <c r="B49" s="35">
        <v>0</v>
      </c>
      <c r="C49" s="35">
        <v>3280900</v>
      </c>
      <c r="D49"/>
    </row>
    <row r="50" spans="1:4" x14ac:dyDescent="0.25">
      <c r="A50" s="161" t="s">
        <v>180</v>
      </c>
      <c r="B50" s="35">
        <v>0</v>
      </c>
      <c r="C50" s="35">
        <v>0</v>
      </c>
      <c r="D50"/>
    </row>
    <row r="51" spans="1:4" x14ac:dyDescent="0.25">
      <c r="A51" s="161" t="s">
        <v>322</v>
      </c>
      <c r="B51" s="35">
        <v>0</v>
      </c>
      <c r="C51" s="35">
        <v>3280900</v>
      </c>
      <c r="D51"/>
    </row>
    <row r="52" spans="1:4" x14ac:dyDescent="0.25">
      <c r="A52" s="16" t="s">
        <v>307</v>
      </c>
      <c r="B52" s="35">
        <v>72110000</v>
      </c>
      <c r="C52" s="35">
        <v>69204900</v>
      </c>
      <c r="D52"/>
    </row>
    <row r="53" spans="1:4" x14ac:dyDescent="0.25">
      <c r="A53" s="17" t="s">
        <v>186</v>
      </c>
      <c r="B53" s="35">
        <v>51876000</v>
      </c>
      <c r="C53" s="35">
        <v>51876000</v>
      </c>
      <c r="D53"/>
    </row>
    <row r="54" spans="1:4" x14ac:dyDescent="0.25">
      <c r="A54" s="161" t="s">
        <v>322</v>
      </c>
      <c r="B54" s="35">
        <v>51876000</v>
      </c>
      <c r="C54" s="35">
        <v>51876000</v>
      </c>
      <c r="D54"/>
    </row>
    <row r="55" spans="1:4" x14ac:dyDescent="0.25">
      <c r="A55" s="17" t="s">
        <v>187</v>
      </c>
      <c r="B55" s="35">
        <v>12234000</v>
      </c>
      <c r="C55" s="35">
        <v>12234000</v>
      </c>
      <c r="D55" s="48"/>
    </row>
    <row r="56" spans="1:4" x14ac:dyDescent="0.25">
      <c r="A56" s="161" t="s">
        <v>322</v>
      </c>
      <c r="B56" s="35">
        <v>12234000</v>
      </c>
      <c r="C56" s="35">
        <v>12234000</v>
      </c>
      <c r="D56" s="48"/>
    </row>
    <row r="57" spans="1:4" x14ac:dyDescent="0.25">
      <c r="A57" s="17" t="s">
        <v>198</v>
      </c>
      <c r="B57" s="35">
        <v>8000000</v>
      </c>
      <c r="C57" s="35">
        <v>5094900</v>
      </c>
      <c r="D57" s="48"/>
    </row>
    <row r="58" spans="1:4" x14ac:dyDescent="0.25">
      <c r="A58" s="161" t="s">
        <v>198</v>
      </c>
      <c r="B58" s="35">
        <v>8000000</v>
      </c>
      <c r="C58" s="35">
        <v>5094900</v>
      </c>
      <c r="D58" s="48"/>
    </row>
    <row r="59" spans="1:4" x14ac:dyDescent="0.25">
      <c r="A59" s="15" t="s">
        <v>153</v>
      </c>
      <c r="B59" s="35">
        <v>97080000</v>
      </c>
      <c r="C59" s="35">
        <v>146929300</v>
      </c>
      <c r="D59" s="48"/>
    </row>
    <row r="60" spans="1:4" x14ac:dyDescent="0.25">
      <c r="B60" s="48"/>
      <c r="C60" s="48"/>
      <c r="D60" s="48"/>
    </row>
    <row r="61" spans="1:4" x14ac:dyDescent="0.25">
      <c r="B61" s="48"/>
      <c r="C61" s="48"/>
      <c r="D61" s="48"/>
    </row>
    <row r="62" spans="1:4" x14ac:dyDescent="0.25">
      <c r="B62" s="48"/>
      <c r="C62" s="48"/>
      <c r="D62" s="48"/>
    </row>
    <row r="63" spans="1:4" x14ac:dyDescent="0.25">
      <c r="B63" s="48"/>
      <c r="C63" s="48"/>
      <c r="D63" s="48"/>
    </row>
    <row r="64" spans="1:4" x14ac:dyDescent="0.25">
      <c r="B64" s="48"/>
      <c r="C64" s="48"/>
      <c r="D64" s="48"/>
    </row>
    <row r="65" spans="2:4" x14ac:dyDescent="0.25">
      <c r="B65" s="48"/>
      <c r="C65" s="48"/>
      <c r="D65" s="48"/>
    </row>
    <row r="66" spans="2:4" x14ac:dyDescent="0.25">
      <c r="B66" s="48"/>
      <c r="C66" s="48"/>
      <c r="D66" s="48"/>
    </row>
    <row r="67" spans="2:4" x14ac:dyDescent="0.25">
      <c r="B67" s="48"/>
      <c r="C67" s="48"/>
      <c r="D67" s="48"/>
    </row>
    <row r="68" spans="2:4" x14ac:dyDescent="0.25">
      <c r="B68" s="48"/>
      <c r="C68" s="48"/>
      <c r="D68" s="48"/>
    </row>
    <row r="69" spans="2:4" x14ac:dyDescent="0.25">
      <c r="B69" s="48"/>
      <c r="C69" s="48"/>
      <c r="D69" s="48"/>
    </row>
    <row r="70" spans="2:4" x14ac:dyDescent="0.25">
      <c r="B70" s="48"/>
      <c r="C70" s="48"/>
      <c r="D70" s="48"/>
    </row>
    <row r="71" spans="2:4" x14ac:dyDescent="0.25">
      <c r="B71" s="48"/>
      <c r="C71" s="48"/>
      <c r="D71" s="48"/>
    </row>
    <row r="72" spans="2:4" x14ac:dyDescent="0.25">
      <c r="B72" s="48"/>
      <c r="C72" s="48"/>
      <c r="D72" s="48"/>
    </row>
    <row r="73" spans="2:4" x14ac:dyDescent="0.25">
      <c r="B73" s="48"/>
      <c r="C73" s="48"/>
      <c r="D73" s="48"/>
    </row>
    <row r="74" spans="2:4" x14ac:dyDescent="0.25">
      <c r="B74" s="48"/>
      <c r="C74" s="48"/>
      <c r="D74" s="48"/>
    </row>
  </sheetData>
  <pageMargins left="0.7" right="0.7" top="0.78740157499999996" bottom="0.78740157499999996" header="0.3" footer="0.3"/>
  <pageSetup paperSize="9" scale="75" fitToHeight="0" orientation="portrait" r:id="rId2"/>
  <headerFooter>
    <oddFooter>&amp;C&amp;A&amp;P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D372"/>
  <sheetViews>
    <sheetView topLeftCell="A332" zoomScaleNormal="100" workbookViewId="0">
      <selection activeCell="B164" sqref="B164"/>
    </sheetView>
  </sheetViews>
  <sheetFormatPr defaultRowHeight="15" x14ac:dyDescent="0.25"/>
  <cols>
    <col min="1" max="1" width="52" customWidth="1"/>
    <col min="2" max="2" width="23.28515625" style="48" customWidth="1"/>
    <col min="3" max="3" width="23" style="48" customWidth="1"/>
    <col min="4" max="4" width="17.5703125" style="48" customWidth="1"/>
    <col min="5" max="5" width="17.5703125" customWidth="1"/>
  </cols>
  <sheetData>
    <row r="1" spans="1:4" ht="18.75" x14ac:dyDescent="0.3">
      <c r="A1" s="34" t="s">
        <v>336</v>
      </c>
      <c r="B1" s="35"/>
      <c r="C1" s="35"/>
      <c r="D1" s="35"/>
    </row>
    <row r="2" spans="1:4" x14ac:dyDescent="0.25">
      <c r="A2" s="14" t="s">
        <v>327</v>
      </c>
      <c r="B2" s="48" t="s">
        <v>157</v>
      </c>
      <c r="C2" s="35"/>
      <c r="D2" s="35"/>
    </row>
    <row r="3" spans="1:4" x14ac:dyDescent="0.25">
      <c r="B3" s="35"/>
      <c r="C3" s="35"/>
      <c r="D3" s="35"/>
    </row>
    <row r="4" spans="1:4" x14ac:dyDescent="0.25">
      <c r="A4" s="14" t="s">
        <v>152</v>
      </c>
      <c r="B4" s="141" t="s">
        <v>344</v>
      </c>
      <c r="C4" s="141" t="s">
        <v>345</v>
      </c>
      <c r="D4"/>
    </row>
    <row r="5" spans="1:4" x14ac:dyDescent="0.25">
      <c r="A5" s="15" t="s">
        <v>11</v>
      </c>
      <c r="B5" s="35">
        <v>2900000</v>
      </c>
      <c r="C5" s="35">
        <v>4900000</v>
      </c>
      <c r="D5"/>
    </row>
    <row r="6" spans="1:4" x14ac:dyDescent="0.25">
      <c r="A6" s="161" t="s">
        <v>306</v>
      </c>
      <c r="B6" s="35"/>
      <c r="C6" s="35"/>
      <c r="D6"/>
    </row>
    <row r="7" spans="1:4" x14ac:dyDescent="0.25">
      <c r="A7" s="173" t="s">
        <v>12</v>
      </c>
      <c r="B7" s="35">
        <v>2400000</v>
      </c>
      <c r="C7" s="35">
        <v>2400000</v>
      </c>
      <c r="D7"/>
    </row>
    <row r="8" spans="1:4" x14ac:dyDescent="0.25">
      <c r="A8" s="176" t="s">
        <v>13</v>
      </c>
      <c r="B8" s="35">
        <v>1900000</v>
      </c>
      <c r="C8" s="35">
        <v>1900000</v>
      </c>
      <c r="D8"/>
    </row>
    <row r="9" spans="1:4" x14ac:dyDescent="0.25">
      <c r="A9" s="174" t="s">
        <v>10</v>
      </c>
      <c r="B9" s="35">
        <v>1200000</v>
      </c>
      <c r="C9" s="35">
        <v>1200000</v>
      </c>
      <c r="D9"/>
    </row>
    <row r="10" spans="1:4" x14ac:dyDescent="0.25">
      <c r="A10" s="174" t="s">
        <v>14</v>
      </c>
      <c r="B10" s="35">
        <v>450000</v>
      </c>
      <c r="C10" s="35">
        <v>450000</v>
      </c>
      <c r="D10"/>
    </row>
    <row r="11" spans="1:4" x14ac:dyDescent="0.25">
      <c r="A11" s="174" t="s">
        <v>15</v>
      </c>
      <c r="B11" s="35">
        <v>250000</v>
      </c>
      <c r="C11" s="35">
        <v>250000</v>
      </c>
      <c r="D11"/>
    </row>
    <row r="12" spans="1:4" x14ac:dyDescent="0.25">
      <c r="A12" s="176" t="s">
        <v>16</v>
      </c>
      <c r="B12" s="35">
        <v>500000</v>
      </c>
      <c r="C12" s="35">
        <v>500000</v>
      </c>
      <c r="D12"/>
    </row>
    <row r="13" spans="1:4" x14ac:dyDescent="0.25">
      <c r="A13" s="174" t="s">
        <v>296</v>
      </c>
      <c r="B13" s="35">
        <v>500000</v>
      </c>
      <c r="C13" s="35">
        <v>500000</v>
      </c>
      <c r="D13"/>
    </row>
    <row r="14" spans="1:4" x14ac:dyDescent="0.25">
      <c r="A14" s="161" t="s">
        <v>26</v>
      </c>
      <c r="B14" s="35"/>
      <c r="C14" s="35"/>
      <c r="D14"/>
    </row>
    <row r="15" spans="1:4" x14ac:dyDescent="0.25">
      <c r="A15" s="173" t="s">
        <v>12</v>
      </c>
      <c r="B15" s="35">
        <v>0</v>
      </c>
      <c r="C15" s="35">
        <v>2000000</v>
      </c>
      <c r="D15"/>
    </row>
    <row r="16" spans="1:4" x14ac:dyDescent="0.25">
      <c r="A16" s="176" t="s">
        <v>16</v>
      </c>
      <c r="B16" s="35">
        <v>0</v>
      </c>
      <c r="C16" s="35">
        <v>2000000</v>
      </c>
      <c r="D16"/>
    </row>
    <row r="17" spans="1:4" x14ac:dyDescent="0.25">
      <c r="A17" s="174" t="s">
        <v>342</v>
      </c>
      <c r="B17" s="35">
        <v>0</v>
      </c>
      <c r="C17" s="35">
        <v>2000000</v>
      </c>
      <c r="D17"/>
    </row>
    <row r="18" spans="1:4" x14ac:dyDescent="0.25">
      <c r="A18" s="161" t="s">
        <v>312</v>
      </c>
      <c r="B18" s="35"/>
      <c r="C18" s="35"/>
      <c r="D18"/>
    </row>
    <row r="19" spans="1:4" x14ac:dyDescent="0.25">
      <c r="A19" s="173" t="s">
        <v>12</v>
      </c>
      <c r="B19" s="35">
        <v>500000</v>
      </c>
      <c r="C19" s="35">
        <v>500000</v>
      </c>
      <c r="D19"/>
    </row>
    <row r="20" spans="1:4" x14ac:dyDescent="0.25">
      <c r="A20" s="176" t="s">
        <v>16</v>
      </c>
      <c r="B20" s="35">
        <v>500000</v>
      </c>
      <c r="C20" s="35">
        <v>500000</v>
      </c>
      <c r="D20"/>
    </row>
    <row r="21" spans="1:4" x14ac:dyDescent="0.25">
      <c r="A21" s="174" t="s">
        <v>311</v>
      </c>
      <c r="B21" s="35">
        <v>500000</v>
      </c>
      <c r="C21" s="35">
        <v>500000</v>
      </c>
      <c r="D21"/>
    </row>
    <row r="22" spans="1:4" x14ac:dyDescent="0.25">
      <c r="A22" s="15" t="s">
        <v>18</v>
      </c>
      <c r="B22" s="35">
        <v>100000</v>
      </c>
      <c r="C22" s="35">
        <v>44355200</v>
      </c>
      <c r="D22"/>
    </row>
    <row r="23" spans="1:4" x14ac:dyDescent="0.25">
      <c r="A23" s="161" t="s">
        <v>306</v>
      </c>
      <c r="B23" s="35"/>
      <c r="C23" s="35"/>
      <c r="D23"/>
    </row>
    <row r="24" spans="1:4" x14ac:dyDescent="0.25">
      <c r="A24" s="173" t="s">
        <v>12</v>
      </c>
      <c r="B24" s="35">
        <v>100000</v>
      </c>
      <c r="C24" s="35">
        <v>100000</v>
      </c>
      <c r="D24"/>
    </row>
    <row r="25" spans="1:4" x14ac:dyDescent="0.25">
      <c r="A25" s="176" t="s">
        <v>13</v>
      </c>
      <c r="B25" s="35">
        <v>100000</v>
      </c>
      <c r="C25" s="35">
        <v>100000</v>
      </c>
      <c r="D25"/>
    </row>
    <row r="26" spans="1:4" x14ac:dyDescent="0.25">
      <c r="A26" s="174" t="s">
        <v>17</v>
      </c>
      <c r="B26" s="35">
        <v>100000</v>
      </c>
      <c r="C26" s="35">
        <v>100000</v>
      </c>
      <c r="D26"/>
    </row>
    <row r="27" spans="1:4" x14ac:dyDescent="0.25">
      <c r="A27" s="161" t="s">
        <v>26</v>
      </c>
      <c r="B27" s="35"/>
      <c r="C27" s="35"/>
      <c r="D27"/>
    </row>
    <row r="28" spans="1:4" x14ac:dyDescent="0.25">
      <c r="A28" s="173" t="s">
        <v>12</v>
      </c>
      <c r="B28" s="35">
        <v>0</v>
      </c>
      <c r="C28" s="35">
        <v>44255200</v>
      </c>
      <c r="D28"/>
    </row>
    <row r="29" spans="1:4" x14ac:dyDescent="0.25">
      <c r="A29" s="176" t="s">
        <v>13</v>
      </c>
      <c r="B29" s="35">
        <v>0</v>
      </c>
      <c r="C29" s="35">
        <v>44255200</v>
      </c>
      <c r="D29"/>
    </row>
    <row r="30" spans="1:4" x14ac:dyDescent="0.25">
      <c r="A30" s="174" t="s">
        <v>17</v>
      </c>
      <c r="B30" s="35">
        <v>0</v>
      </c>
      <c r="C30" s="35">
        <v>44255200</v>
      </c>
      <c r="D30"/>
    </row>
    <row r="31" spans="1:4" x14ac:dyDescent="0.25">
      <c r="A31" s="15" t="s">
        <v>20</v>
      </c>
      <c r="B31" s="35">
        <v>120000</v>
      </c>
      <c r="C31" s="35">
        <v>120000</v>
      </c>
      <c r="D31"/>
    </row>
    <row r="32" spans="1:4" x14ac:dyDescent="0.25">
      <c r="A32" s="161" t="s">
        <v>306</v>
      </c>
      <c r="B32" s="35"/>
      <c r="C32" s="35"/>
      <c r="D32"/>
    </row>
    <row r="33" spans="1:4" x14ac:dyDescent="0.25">
      <c r="A33" s="173" t="s">
        <v>12</v>
      </c>
      <c r="B33" s="35">
        <v>120000</v>
      </c>
      <c r="C33" s="35">
        <v>120000</v>
      </c>
      <c r="D33"/>
    </row>
    <row r="34" spans="1:4" x14ac:dyDescent="0.25">
      <c r="A34" s="176" t="s">
        <v>13</v>
      </c>
      <c r="B34" s="35">
        <v>120000</v>
      </c>
      <c r="C34" s="35">
        <v>120000</v>
      </c>
      <c r="D34"/>
    </row>
    <row r="35" spans="1:4" x14ac:dyDescent="0.25">
      <c r="A35" s="174" t="s">
        <v>19</v>
      </c>
      <c r="B35" s="35">
        <v>120000</v>
      </c>
      <c r="C35" s="35">
        <v>120000</v>
      </c>
      <c r="D35"/>
    </row>
    <row r="36" spans="1:4" x14ac:dyDescent="0.25">
      <c r="A36" s="15" t="s">
        <v>22</v>
      </c>
      <c r="B36" s="35">
        <v>6934000</v>
      </c>
      <c r="C36" s="35">
        <v>12475400</v>
      </c>
      <c r="D36"/>
    </row>
    <row r="37" spans="1:4" x14ac:dyDescent="0.25">
      <c r="A37" s="161" t="s">
        <v>306</v>
      </c>
      <c r="B37" s="35"/>
      <c r="C37" s="35"/>
      <c r="D37"/>
    </row>
    <row r="38" spans="1:4" x14ac:dyDescent="0.25">
      <c r="A38" s="173" t="s">
        <v>23</v>
      </c>
      <c r="B38" s="35">
        <v>1500000</v>
      </c>
      <c r="C38" s="35">
        <v>500000</v>
      </c>
      <c r="D38"/>
    </row>
    <row r="39" spans="1:4" x14ac:dyDescent="0.25">
      <c r="A39" s="176" t="s">
        <v>13</v>
      </c>
      <c r="B39" s="35">
        <v>1500000</v>
      </c>
      <c r="C39" s="35">
        <v>500000</v>
      </c>
      <c r="D39"/>
    </row>
    <row r="40" spans="1:4" x14ac:dyDescent="0.25">
      <c r="A40" s="174" t="s">
        <v>27</v>
      </c>
      <c r="B40" s="35">
        <v>1500000</v>
      </c>
      <c r="C40" s="35">
        <v>500000</v>
      </c>
      <c r="D40"/>
    </row>
    <row r="41" spans="1:4" x14ac:dyDescent="0.25">
      <c r="A41" s="174" t="s">
        <v>28</v>
      </c>
      <c r="B41" s="35">
        <v>0</v>
      </c>
      <c r="C41" s="35">
        <v>0</v>
      </c>
      <c r="D41"/>
    </row>
    <row r="42" spans="1:4" x14ac:dyDescent="0.25">
      <c r="A42" s="173" t="s">
        <v>30</v>
      </c>
      <c r="B42" s="35">
        <v>400000</v>
      </c>
      <c r="C42" s="35">
        <v>593200</v>
      </c>
      <c r="D42"/>
    </row>
    <row r="43" spans="1:4" x14ac:dyDescent="0.25">
      <c r="A43" s="176" t="s">
        <v>13</v>
      </c>
      <c r="B43" s="35">
        <v>400000</v>
      </c>
      <c r="C43" s="35">
        <v>593200</v>
      </c>
      <c r="D43"/>
    </row>
    <row r="44" spans="1:4" x14ac:dyDescent="0.25">
      <c r="A44" s="174" t="s">
        <v>29</v>
      </c>
      <c r="B44" s="35">
        <v>400000</v>
      </c>
      <c r="C44" s="35">
        <v>593200</v>
      </c>
      <c r="D44"/>
    </row>
    <row r="45" spans="1:4" x14ac:dyDescent="0.25">
      <c r="A45" s="161" t="s">
        <v>26</v>
      </c>
      <c r="B45" s="35"/>
      <c r="C45" s="35"/>
      <c r="D45"/>
    </row>
    <row r="46" spans="1:4" x14ac:dyDescent="0.25">
      <c r="A46" s="173" t="s">
        <v>23</v>
      </c>
      <c r="B46" s="35">
        <v>0</v>
      </c>
      <c r="C46" s="35">
        <v>1454200</v>
      </c>
      <c r="D46"/>
    </row>
    <row r="47" spans="1:4" x14ac:dyDescent="0.25">
      <c r="A47" s="176" t="s">
        <v>13</v>
      </c>
      <c r="B47" s="35">
        <v>0</v>
      </c>
      <c r="C47" s="35">
        <v>1454200</v>
      </c>
      <c r="D47"/>
    </row>
    <row r="48" spans="1:4" x14ac:dyDescent="0.25">
      <c r="A48" s="174" t="s">
        <v>401</v>
      </c>
      <c r="B48" s="35">
        <v>0</v>
      </c>
      <c r="C48" s="35">
        <v>576400</v>
      </c>
      <c r="D48"/>
    </row>
    <row r="49" spans="1:4" x14ac:dyDescent="0.25">
      <c r="A49" s="174" t="s">
        <v>402</v>
      </c>
      <c r="B49" s="35">
        <v>0</v>
      </c>
      <c r="C49" s="35">
        <v>777800</v>
      </c>
      <c r="D49"/>
    </row>
    <row r="50" spans="1:4" x14ac:dyDescent="0.25">
      <c r="A50" s="174" t="s">
        <v>497</v>
      </c>
      <c r="B50" s="35">
        <v>0</v>
      </c>
      <c r="C50" s="35">
        <v>100000</v>
      </c>
      <c r="D50"/>
    </row>
    <row r="51" spans="1:4" x14ac:dyDescent="0.25">
      <c r="A51" s="161" t="s">
        <v>328</v>
      </c>
      <c r="B51" s="35"/>
      <c r="C51" s="35"/>
      <c r="D51"/>
    </row>
    <row r="52" spans="1:4" x14ac:dyDescent="0.25">
      <c r="A52" s="173" t="s">
        <v>23</v>
      </c>
      <c r="B52" s="35">
        <v>2200000</v>
      </c>
      <c r="C52" s="35">
        <v>2200000</v>
      </c>
      <c r="D52"/>
    </row>
    <row r="53" spans="1:4" x14ac:dyDescent="0.25">
      <c r="A53" s="176" t="s">
        <v>13</v>
      </c>
      <c r="B53" s="35">
        <v>2200000</v>
      </c>
      <c r="C53" s="35">
        <v>2200000</v>
      </c>
      <c r="D53"/>
    </row>
    <row r="54" spans="1:4" x14ac:dyDescent="0.25">
      <c r="A54" s="174" t="s">
        <v>21</v>
      </c>
      <c r="B54" s="35">
        <v>2200000</v>
      </c>
      <c r="C54" s="35">
        <v>2200000</v>
      </c>
      <c r="D54"/>
    </row>
    <row r="55" spans="1:4" x14ac:dyDescent="0.25">
      <c r="A55" s="161" t="s">
        <v>329</v>
      </c>
      <c r="B55" s="35"/>
      <c r="C55" s="35"/>
      <c r="D55"/>
    </row>
    <row r="56" spans="1:4" x14ac:dyDescent="0.25">
      <c r="A56" s="173" t="s">
        <v>23</v>
      </c>
      <c r="B56" s="35">
        <v>2834000</v>
      </c>
      <c r="C56" s="35">
        <v>3849400</v>
      </c>
      <c r="D56"/>
    </row>
    <row r="57" spans="1:4" x14ac:dyDescent="0.25">
      <c r="A57" s="176" t="s">
        <v>13</v>
      </c>
      <c r="B57" s="35">
        <v>2834000</v>
      </c>
      <c r="C57" s="35">
        <v>3849400</v>
      </c>
      <c r="D57"/>
    </row>
    <row r="58" spans="1:4" x14ac:dyDescent="0.25">
      <c r="A58" s="174" t="s">
        <v>25</v>
      </c>
      <c r="B58" s="35">
        <v>423000</v>
      </c>
      <c r="C58" s="35">
        <v>423000</v>
      </c>
      <c r="D58"/>
    </row>
    <row r="59" spans="1:4" x14ac:dyDescent="0.25">
      <c r="A59" s="174" t="s">
        <v>24</v>
      </c>
      <c r="B59" s="35">
        <v>2411000</v>
      </c>
      <c r="C59" s="35">
        <v>3426400</v>
      </c>
      <c r="D59"/>
    </row>
    <row r="60" spans="1:4" x14ac:dyDescent="0.25">
      <c r="A60" s="161" t="s">
        <v>428</v>
      </c>
      <c r="B60" s="35"/>
      <c r="C60" s="35"/>
      <c r="D60"/>
    </row>
    <row r="61" spans="1:4" x14ac:dyDescent="0.25">
      <c r="A61" s="173" t="s">
        <v>23</v>
      </c>
      <c r="B61" s="35">
        <v>0</v>
      </c>
      <c r="C61" s="35">
        <v>3878600</v>
      </c>
      <c r="D61"/>
    </row>
    <row r="62" spans="1:4" x14ac:dyDescent="0.25">
      <c r="A62" s="176" t="s">
        <v>16</v>
      </c>
      <c r="B62" s="35">
        <v>0</v>
      </c>
      <c r="C62" s="35">
        <v>3878600</v>
      </c>
      <c r="D62"/>
    </row>
    <row r="63" spans="1:4" x14ac:dyDescent="0.25">
      <c r="A63" s="174" t="s">
        <v>343</v>
      </c>
      <c r="B63" s="35">
        <v>0</v>
      </c>
      <c r="C63" s="35">
        <v>3878600</v>
      </c>
      <c r="D63"/>
    </row>
    <row r="64" spans="1:4" x14ac:dyDescent="0.25">
      <c r="A64" s="15" t="s">
        <v>32</v>
      </c>
      <c r="B64" s="35">
        <v>20000000</v>
      </c>
      <c r="C64" s="35">
        <v>54850500</v>
      </c>
      <c r="D64"/>
    </row>
    <row r="65" spans="1:4" x14ac:dyDescent="0.25">
      <c r="A65" s="161" t="s">
        <v>305</v>
      </c>
      <c r="B65" s="35"/>
      <c r="C65" s="35"/>
      <c r="D65"/>
    </row>
    <row r="66" spans="1:4" x14ac:dyDescent="0.25">
      <c r="A66" s="173" t="s">
        <v>23</v>
      </c>
      <c r="B66" s="35">
        <v>4800000</v>
      </c>
      <c r="C66" s="35">
        <v>6700000</v>
      </c>
      <c r="D66"/>
    </row>
    <row r="67" spans="1:4" x14ac:dyDescent="0.25">
      <c r="A67" s="176" t="s">
        <v>16</v>
      </c>
      <c r="B67" s="35">
        <v>4800000</v>
      </c>
      <c r="C67" s="35">
        <v>6700000</v>
      </c>
      <c r="D67"/>
    </row>
    <row r="68" spans="1:4" x14ac:dyDescent="0.25">
      <c r="A68" s="174" t="s">
        <v>37</v>
      </c>
      <c r="B68" s="35">
        <v>4800000</v>
      </c>
      <c r="C68" s="35">
        <v>6700000</v>
      </c>
      <c r="D68"/>
    </row>
    <row r="69" spans="1:4" x14ac:dyDescent="0.25">
      <c r="A69" s="161" t="s">
        <v>306</v>
      </c>
      <c r="B69" s="35"/>
      <c r="C69" s="35"/>
      <c r="D69"/>
    </row>
    <row r="70" spans="1:4" x14ac:dyDescent="0.25">
      <c r="A70" s="173" t="s">
        <v>23</v>
      </c>
      <c r="B70" s="35">
        <v>500000</v>
      </c>
      <c r="C70" s="35">
        <v>500000</v>
      </c>
      <c r="D70"/>
    </row>
    <row r="71" spans="1:4" x14ac:dyDescent="0.25">
      <c r="A71" s="176" t="s">
        <v>16</v>
      </c>
      <c r="B71" s="35">
        <v>500000</v>
      </c>
      <c r="C71" s="35">
        <v>500000</v>
      </c>
      <c r="D71"/>
    </row>
    <row r="72" spans="1:4" x14ac:dyDescent="0.25">
      <c r="A72" s="174" t="s">
        <v>35</v>
      </c>
      <c r="B72" s="35">
        <v>500000</v>
      </c>
      <c r="C72" s="35">
        <v>500000</v>
      </c>
      <c r="D72"/>
    </row>
    <row r="73" spans="1:4" x14ac:dyDescent="0.25">
      <c r="A73" s="173" t="s">
        <v>30</v>
      </c>
      <c r="B73" s="35">
        <v>200000</v>
      </c>
      <c r="C73" s="35">
        <v>200000</v>
      </c>
      <c r="D73"/>
    </row>
    <row r="74" spans="1:4" x14ac:dyDescent="0.25">
      <c r="A74" s="176" t="s">
        <v>13</v>
      </c>
      <c r="B74" s="35">
        <v>200000</v>
      </c>
      <c r="C74" s="35">
        <v>200000</v>
      </c>
      <c r="D74"/>
    </row>
    <row r="75" spans="1:4" x14ac:dyDescent="0.25">
      <c r="A75" s="174" t="s">
        <v>34</v>
      </c>
      <c r="B75" s="35">
        <v>200000</v>
      </c>
      <c r="C75" s="35">
        <v>200000</v>
      </c>
      <c r="D75"/>
    </row>
    <row r="76" spans="1:4" x14ac:dyDescent="0.25">
      <c r="A76" s="161" t="s">
        <v>26</v>
      </c>
      <c r="B76" s="35"/>
      <c r="C76" s="35"/>
      <c r="D76"/>
    </row>
    <row r="77" spans="1:4" x14ac:dyDescent="0.25">
      <c r="A77" s="173" t="s">
        <v>23</v>
      </c>
      <c r="B77" s="35">
        <v>0</v>
      </c>
      <c r="C77" s="35">
        <v>2912600</v>
      </c>
      <c r="D77"/>
    </row>
    <row r="78" spans="1:4" x14ac:dyDescent="0.25">
      <c r="A78" s="176" t="s">
        <v>13</v>
      </c>
      <c r="B78" s="35">
        <v>0</v>
      </c>
      <c r="C78" s="35">
        <v>2912600</v>
      </c>
      <c r="D78"/>
    </row>
    <row r="79" spans="1:4" x14ac:dyDescent="0.25">
      <c r="A79" s="174" t="s">
        <v>400</v>
      </c>
      <c r="B79" s="35">
        <v>0</v>
      </c>
      <c r="C79" s="35">
        <v>518000</v>
      </c>
      <c r="D79"/>
    </row>
    <row r="80" spans="1:4" x14ac:dyDescent="0.25">
      <c r="A80" s="174" t="s">
        <v>399</v>
      </c>
      <c r="B80" s="35">
        <v>0</v>
      </c>
      <c r="C80" s="35">
        <v>2394600</v>
      </c>
      <c r="D80"/>
    </row>
    <row r="81" spans="1:4" x14ac:dyDescent="0.25">
      <c r="A81" s="161" t="s">
        <v>330</v>
      </c>
      <c r="B81" s="35"/>
      <c r="C81" s="35"/>
      <c r="D81"/>
    </row>
    <row r="82" spans="1:4" x14ac:dyDescent="0.25">
      <c r="A82" s="173" t="s">
        <v>23</v>
      </c>
      <c r="B82" s="35">
        <v>14500000</v>
      </c>
      <c r="C82" s="35">
        <v>14500000</v>
      </c>
      <c r="D82"/>
    </row>
    <row r="83" spans="1:4" x14ac:dyDescent="0.25">
      <c r="A83" s="176" t="s">
        <v>13</v>
      </c>
      <c r="B83" s="35">
        <v>14500000</v>
      </c>
      <c r="C83" s="35">
        <v>14500000</v>
      </c>
      <c r="D83"/>
    </row>
    <row r="84" spans="1:4" x14ac:dyDescent="0.25">
      <c r="A84" s="174" t="s">
        <v>31</v>
      </c>
      <c r="B84" s="35">
        <v>14500000</v>
      </c>
      <c r="C84" s="35">
        <v>14500000</v>
      </c>
      <c r="D84"/>
    </row>
    <row r="85" spans="1:4" x14ac:dyDescent="0.25">
      <c r="A85" s="161" t="s">
        <v>331</v>
      </c>
      <c r="B85" s="35"/>
      <c r="C85" s="35"/>
      <c r="D85"/>
    </row>
    <row r="86" spans="1:4" x14ac:dyDescent="0.25">
      <c r="A86" s="173" t="s">
        <v>23</v>
      </c>
      <c r="B86" s="35">
        <v>0</v>
      </c>
      <c r="C86" s="35">
        <v>0</v>
      </c>
      <c r="D86"/>
    </row>
    <row r="87" spans="1:4" x14ac:dyDescent="0.25">
      <c r="A87" s="176" t="s">
        <v>13</v>
      </c>
      <c r="B87" s="35">
        <v>0</v>
      </c>
      <c r="C87" s="35">
        <v>0</v>
      </c>
      <c r="D87"/>
    </row>
    <row r="88" spans="1:4" x14ac:dyDescent="0.25">
      <c r="A88" s="174" t="s">
        <v>33</v>
      </c>
      <c r="B88" s="35">
        <v>0</v>
      </c>
      <c r="C88" s="35">
        <v>0</v>
      </c>
      <c r="D88"/>
    </row>
    <row r="89" spans="1:4" x14ac:dyDescent="0.25">
      <c r="A89" s="161" t="s">
        <v>426</v>
      </c>
      <c r="B89" s="35"/>
      <c r="C89" s="35"/>
      <c r="D89"/>
    </row>
    <row r="90" spans="1:4" x14ac:dyDescent="0.25">
      <c r="A90" s="173" t="s">
        <v>23</v>
      </c>
      <c r="B90" s="35">
        <v>0</v>
      </c>
      <c r="C90" s="35">
        <v>30037900</v>
      </c>
      <c r="D90"/>
    </row>
    <row r="91" spans="1:4" x14ac:dyDescent="0.25">
      <c r="A91" s="176" t="s">
        <v>16</v>
      </c>
      <c r="B91" s="35">
        <v>0</v>
      </c>
      <c r="C91" s="35">
        <v>30037900</v>
      </c>
      <c r="D91"/>
    </row>
    <row r="92" spans="1:4" x14ac:dyDescent="0.25">
      <c r="A92" s="174" t="s">
        <v>36</v>
      </c>
      <c r="B92" s="35">
        <v>0</v>
      </c>
      <c r="C92" s="35">
        <v>30037900</v>
      </c>
      <c r="D92"/>
    </row>
    <row r="93" spans="1:4" x14ac:dyDescent="0.25">
      <c r="A93" s="15" t="s">
        <v>39</v>
      </c>
      <c r="B93" s="35">
        <v>4601000</v>
      </c>
      <c r="C93" s="35">
        <v>4629600</v>
      </c>
      <c r="D93"/>
    </row>
    <row r="94" spans="1:4" x14ac:dyDescent="0.25">
      <c r="A94" s="161" t="s">
        <v>308</v>
      </c>
      <c r="B94" s="35"/>
      <c r="C94" s="35"/>
      <c r="D94"/>
    </row>
    <row r="95" spans="1:4" x14ac:dyDescent="0.25">
      <c r="A95" s="173" t="s">
        <v>23</v>
      </c>
      <c r="B95" s="35">
        <v>4521000</v>
      </c>
      <c r="C95" s="35">
        <v>4521000</v>
      </c>
      <c r="D95"/>
    </row>
    <row r="96" spans="1:4" x14ac:dyDescent="0.25">
      <c r="A96" s="176" t="s">
        <v>16</v>
      </c>
      <c r="B96" s="35">
        <v>4521000</v>
      </c>
      <c r="C96" s="35">
        <v>4521000</v>
      </c>
      <c r="D96"/>
    </row>
    <row r="97" spans="1:4" x14ac:dyDescent="0.25">
      <c r="A97" s="174" t="s">
        <v>43</v>
      </c>
      <c r="B97" s="35">
        <v>4521000</v>
      </c>
      <c r="C97" s="35">
        <v>4521000</v>
      </c>
      <c r="D97"/>
    </row>
    <row r="98" spans="1:4" x14ac:dyDescent="0.25">
      <c r="A98" s="161" t="s">
        <v>306</v>
      </c>
      <c r="B98" s="35"/>
      <c r="C98" s="35"/>
      <c r="D98"/>
    </row>
    <row r="99" spans="1:4" x14ac:dyDescent="0.25">
      <c r="A99" s="173" t="s">
        <v>40</v>
      </c>
      <c r="B99" s="35">
        <v>80000</v>
      </c>
      <c r="C99" s="35">
        <v>85000</v>
      </c>
      <c r="D99"/>
    </row>
    <row r="100" spans="1:4" x14ac:dyDescent="0.25">
      <c r="A100" s="176" t="s">
        <v>13</v>
      </c>
      <c r="B100" s="35">
        <v>80000</v>
      </c>
      <c r="C100" s="35">
        <v>85000</v>
      </c>
      <c r="D100"/>
    </row>
    <row r="101" spans="1:4" x14ac:dyDescent="0.25">
      <c r="A101" s="174" t="s">
        <v>42</v>
      </c>
      <c r="B101" s="35">
        <v>10000</v>
      </c>
      <c r="C101" s="35">
        <v>10000</v>
      </c>
      <c r="D101"/>
    </row>
    <row r="102" spans="1:4" x14ac:dyDescent="0.25">
      <c r="A102" s="174" t="s">
        <v>38</v>
      </c>
      <c r="B102" s="35">
        <v>60000</v>
      </c>
      <c r="C102" s="35">
        <v>65000</v>
      </c>
      <c r="D102"/>
    </row>
    <row r="103" spans="1:4" x14ac:dyDescent="0.25">
      <c r="A103" s="174" t="s">
        <v>41</v>
      </c>
      <c r="B103" s="35">
        <v>10000</v>
      </c>
      <c r="C103" s="35">
        <v>10000</v>
      </c>
      <c r="D103"/>
    </row>
    <row r="104" spans="1:4" x14ac:dyDescent="0.25">
      <c r="A104" s="161" t="s">
        <v>26</v>
      </c>
      <c r="B104" s="35"/>
      <c r="C104" s="35"/>
      <c r="D104"/>
    </row>
    <row r="105" spans="1:4" x14ac:dyDescent="0.25">
      <c r="A105" s="173" t="s">
        <v>40</v>
      </c>
      <c r="B105" s="35">
        <v>0</v>
      </c>
      <c r="C105" s="35">
        <v>23600</v>
      </c>
      <c r="D105"/>
    </row>
    <row r="106" spans="1:4" x14ac:dyDescent="0.25">
      <c r="A106" s="176" t="s">
        <v>13</v>
      </c>
      <c r="B106" s="35">
        <v>0</v>
      </c>
      <c r="C106" s="35">
        <v>23600</v>
      </c>
      <c r="D106"/>
    </row>
    <row r="107" spans="1:4" x14ac:dyDescent="0.25">
      <c r="A107" s="174" t="s">
        <v>38</v>
      </c>
      <c r="B107" s="35">
        <v>0</v>
      </c>
      <c r="C107" s="35">
        <v>23600</v>
      </c>
      <c r="D107"/>
    </row>
    <row r="108" spans="1:4" x14ac:dyDescent="0.25">
      <c r="A108" s="15" t="s">
        <v>45</v>
      </c>
      <c r="B108" s="35">
        <v>1260000</v>
      </c>
      <c r="C108" s="35">
        <v>1309000</v>
      </c>
      <c r="D108"/>
    </row>
    <row r="109" spans="1:4" x14ac:dyDescent="0.25">
      <c r="A109" s="161" t="s">
        <v>306</v>
      </c>
      <c r="B109" s="35"/>
      <c r="C109" s="35"/>
      <c r="D109"/>
    </row>
    <row r="110" spans="1:4" x14ac:dyDescent="0.25">
      <c r="A110" s="173" t="s">
        <v>23</v>
      </c>
      <c r="B110" s="35">
        <v>1260000</v>
      </c>
      <c r="C110" s="35">
        <v>1260000</v>
      </c>
      <c r="D110"/>
    </row>
    <row r="111" spans="1:4" x14ac:dyDescent="0.25">
      <c r="A111" s="176" t="s">
        <v>13</v>
      </c>
      <c r="B111" s="35">
        <v>1260000</v>
      </c>
      <c r="C111" s="35">
        <v>1260000</v>
      </c>
      <c r="D111"/>
    </row>
    <row r="112" spans="1:4" x14ac:dyDescent="0.25">
      <c r="A112" s="174" t="s">
        <v>44</v>
      </c>
      <c r="B112" s="35">
        <v>1000000</v>
      </c>
      <c r="C112" s="35">
        <v>1000000</v>
      </c>
      <c r="D112"/>
    </row>
    <row r="113" spans="1:4" x14ac:dyDescent="0.25">
      <c r="A113" s="174" t="s">
        <v>48</v>
      </c>
      <c r="B113" s="35">
        <v>60000</v>
      </c>
      <c r="C113" s="35">
        <v>60000</v>
      </c>
      <c r="D113"/>
    </row>
    <row r="114" spans="1:4" x14ac:dyDescent="0.25">
      <c r="A114" s="174" t="s">
        <v>46</v>
      </c>
      <c r="B114" s="35">
        <v>100000</v>
      </c>
      <c r="C114" s="35">
        <v>100000</v>
      </c>
      <c r="D114"/>
    </row>
    <row r="115" spans="1:4" x14ac:dyDescent="0.25">
      <c r="A115" s="174" t="s">
        <v>47</v>
      </c>
      <c r="B115" s="35">
        <v>100000</v>
      </c>
      <c r="C115" s="35">
        <v>100000</v>
      </c>
      <c r="D115"/>
    </row>
    <row r="116" spans="1:4" x14ac:dyDescent="0.25">
      <c r="A116" s="161" t="s">
        <v>26</v>
      </c>
      <c r="B116" s="35"/>
      <c r="C116" s="35"/>
      <c r="D116"/>
    </row>
    <row r="117" spans="1:4" x14ac:dyDescent="0.25">
      <c r="A117" s="173" t="s">
        <v>23</v>
      </c>
      <c r="B117" s="35">
        <v>0</v>
      </c>
      <c r="C117" s="35">
        <v>49000</v>
      </c>
      <c r="D117"/>
    </row>
    <row r="118" spans="1:4" x14ac:dyDescent="0.25">
      <c r="A118" s="176" t="s">
        <v>13</v>
      </c>
      <c r="B118" s="35">
        <v>0</v>
      </c>
      <c r="C118" s="35">
        <v>49000</v>
      </c>
      <c r="D118"/>
    </row>
    <row r="119" spans="1:4" x14ac:dyDescent="0.25">
      <c r="A119" s="174" t="s">
        <v>55</v>
      </c>
      <c r="B119" s="35">
        <v>0</v>
      </c>
      <c r="C119" s="35">
        <v>49000</v>
      </c>
      <c r="D119"/>
    </row>
    <row r="120" spans="1:4" x14ac:dyDescent="0.25">
      <c r="A120" s="15" t="s">
        <v>54</v>
      </c>
      <c r="B120" s="35">
        <v>900000</v>
      </c>
      <c r="C120" s="35">
        <v>936000</v>
      </c>
      <c r="D120"/>
    </row>
    <row r="121" spans="1:4" x14ac:dyDescent="0.25">
      <c r="A121" s="161" t="s">
        <v>306</v>
      </c>
      <c r="B121" s="35"/>
      <c r="C121" s="35"/>
      <c r="D121"/>
    </row>
    <row r="122" spans="1:4" x14ac:dyDescent="0.25">
      <c r="A122" s="173" t="s">
        <v>40</v>
      </c>
      <c r="B122" s="35">
        <v>900000</v>
      </c>
      <c r="C122" s="35">
        <v>900000</v>
      </c>
      <c r="D122"/>
    </row>
    <row r="123" spans="1:4" x14ac:dyDescent="0.25">
      <c r="A123" s="176" t="s">
        <v>13</v>
      </c>
      <c r="B123" s="35">
        <v>900000</v>
      </c>
      <c r="C123" s="35">
        <v>900000</v>
      </c>
      <c r="D123"/>
    </row>
    <row r="124" spans="1:4" x14ac:dyDescent="0.25">
      <c r="A124" s="174" t="s">
        <v>53</v>
      </c>
      <c r="B124" s="35">
        <v>900000</v>
      </c>
      <c r="C124" s="35">
        <v>900000</v>
      </c>
      <c r="D124"/>
    </row>
    <row r="125" spans="1:4" x14ac:dyDescent="0.25">
      <c r="A125" s="161" t="s">
        <v>26</v>
      </c>
      <c r="B125" s="35"/>
      <c r="C125" s="35"/>
      <c r="D125"/>
    </row>
    <row r="126" spans="1:4" x14ac:dyDescent="0.25">
      <c r="A126" s="173" t="s">
        <v>23</v>
      </c>
      <c r="B126" s="35">
        <v>0</v>
      </c>
      <c r="C126" s="35">
        <v>36000</v>
      </c>
      <c r="D126"/>
    </row>
    <row r="127" spans="1:4" x14ac:dyDescent="0.25">
      <c r="A127" s="176" t="s">
        <v>13</v>
      </c>
      <c r="B127" s="35">
        <v>0</v>
      </c>
      <c r="C127" s="35">
        <v>36000</v>
      </c>
      <c r="D127"/>
    </row>
    <row r="128" spans="1:4" x14ac:dyDescent="0.25">
      <c r="A128" s="174" t="s">
        <v>55</v>
      </c>
      <c r="B128" s="35">
        <v>0</v>
      </c>
      <c r="C128" s="35">
        <v>36000</v>
      </c>
      <c r="D128"/>
    </row>
    <row r="129" spans="1:4" x14ac:dyDescent="0.25">
      <c r="A129" s="15" t="s">
        <v>50</v>
      </c>
      <c r="B129" s="35">
        <v>120000</v>
      </c>
      <c r="C129" s="35">
        <v>120000</v>
      </c>
      <c r="D129"/>
    </row>
    <row r="130" spans="1:4" x14ac:dyDescent="0.25">
      <c r="A130" s="161" t="s">
        <v>306</v>
      </c>
      <c r="B130" s="35"/>
      <c r="C130" s="35"/>
      <c r="D130"/>
    </row>
    <row r="131" spans="1:4" x14ac:dyDescent="0.25">
      <c r="A131" s="173" t="s">
        <v>51</v>
      </c>
      <c r="B131" s="35">
        <v>120000</v>
      </c>
      <c r="C131" s="35">
        <v>120000</v>
      </c>
      <c r="D131"/>
    </row>
    <row r="132" spans="1:4" x14ac:dyDescent="0.25">
      <c r="A132" s="176" t="s">
        <v>13</v>
      </c>
      <c r="B132" s="35">
        <v>120000</v>
      </c>
      <c r="C132" s="35">
        <v>120000</v>
      </c>
      <c r="D132"/>
    </row>
    <row r="133" spans="1:4" x14ac:dyDescent="0.25">
      <c r="A133" s="174" t="s">
        <v>52</v>
      </c>
      <c r="B133" s="35">
        <v>110000</v>
      </c>
      <c r="C133" s="35">
        <v>110000</v>
      </c>
      <c r="D133"/>
    </row>
    <row r="134" spans="1:4" x14ac:dyDescent="0.25">
      <c r="A134" s="174" t="s">
        <v>49</v>
      </c>
      <c r="B134" s="35">
        <v>10000</v>
      </c>
      <c r="C134" s="35">
        <v>10000</v>
      </c>
      <c r="D134"/>
    </row>
    <row r="135" spans="1:4" x14ac:dyDescent="0.25">
      <c r="A135" s="15" t="s">
        <v>57</v>
      </c>
      <c r="B135" s="35">
        <v>3505000</v>
      </c>
      <c r="C135" s="35">
        <v>4238000</v>
      </c>
      <c r="D135"/>
    </row>
    <row r="136" spans="1:4" x14ac:dyDescent="0.25">
      <c r="A136" s="161" t="s">
        <v>306</v>
      </c>
      <c r="B136" s="35"/>
      <c r="C136" s="35"/>
      <c r="D136"/>
    </row>
    <row r="137" spans="1:4" x14ac:dyDescent="0.25">
      <c r="A137" s="173" t="s">
        <v>23</v>
      </c>
      <c r="B137" s="35">
        <v>1005000</v>
      </c>
      <c r="C137" s="35">
        <v>405000</v>
      </c>
      <c r="D137"/>
    </row>
    <row r="138" spans="1:4" x14ac:dyDescent="0.25">
      <c r="A138" s="176" t="s">
        <v>13</v>
      </c>
      <c r="B138" s="35">
        <v>1005000</v>
      </c>
      <c r="C138" s="35">
        <v>405000</v>
      </c>
      <c r="D138"/>
    </row>
    <row r="139" spans="1:4" x14ac:dyDescent="0.25">
      <c r="A139" s="174" t="s">
        <v>58</v>
      </c>
      <c r="B139" s="35">
        <v>905000</v>
      </c>
      <c r="C139" s="35">
        <v>305000</v>
      </c>
      <c r="D139"/>
    </row>
    <row r="140" spans="1:4" x14ac:dyDescent="0.25">
      <c r="A140" s="174" t="s">
        <v>56</v>
      </c>
      <c r="B140" s="35">
        <v>100000</v>
      </c>
      <c r="C140" s="35">
        <v>100000</v>
      </c>
      <c r="D140"/>
    </row>
    <row r="141" spans="1:4" x14ac:dyDescent="0.25">
      <c r="A141" s="161" t="s">
        <v>26</v>
      </c>
      <c r="B141" s="35"/>
      <c r="C141" s="35"/>
      <c r="D141"/>
    </row>
    <row r="142" spans="1:4" x14ac:dyDescent="0.25">
      <c r="A142" s="173" t="s">
        <v>23</v>
      </c>
      <c r="B142" s="35">
        <v>0</v>
      </c>
      <c r="C142" s="35">
        <v>553000</v>
      </c>
      <c r="D142"/>
    </row>
    <row r="143" spans="1:4" x14ac:dyDescent="0.25">
      <c r="A143" s="176" t="s">
        <v>13</v>
      </c>
      <c r="B143" s="35">
        <v>0</v>
      </c>
      <c r="C143" s="35">
        <v>553000</v>
      </c>
      <c r="D143"/>
    </row>
    <row r="144" spans="1:4" x14ac:dyDescent="0.25">
      <c r="A144" s="174" t="s">
        <v>58</v>
      </c>
      <c r="B144" s="35">
        <v>0</v>
      </c>
      <c r="C144" s="35">
        <v>553000</v>
      </c>
      <c r="D144"/>
    </row>
    <row r="145" spans="1:4" x14ac:dyDescent="0.25">
      <c r="A145" s="161" t="s">
        <v>332</v>
      </c>
      <c r="B145" s="35">
        <v>2500000</v>
      </c>
      <c r="C145" s="35">
        <v>3280000</v>
      </c>
      <c r="D145"/>
    </row>
    <row r="146" spans="1:4" x14ac:dyDescent="0.25">
      <c r="A146" s="15" t="s">
        <v>61</v>
      </c>
      <c r="B146" s="35">
        <v>600000</v>
      </c>
      <c r="C146" s="35">
        <v>731200</v>
      </c>
      <c r="D146"/>
    </row>
    <row r="147" spans="1:4" x14ac:dyDescent="0.25">
      <c r="A147" s="161" t="s">
        <v>306</v>
      </c>
      <c r="B147" s="35"/>
      <c r="C147" s="35"/>
      <c r="D147"/>
    </row>
    <row r="148" spans="1:4" x14ac:dyDescent="0.25">
      <c r="A148" s="173" t="s">
        <v>23</v>
      </c>
      <c r="B148" s="35">
        <v>600000</v>
      </c>
      <c r="C148" s="35">
        <v>420000</v>
      </c>
      <c r="D148"/>
    </row>
    <row r="149" spans="1:4" x14ac:dyDescent="0.25">
      <c r="A149" s="176" t="s">
        <v>13</v>
      </c>
      <c r="B149" s="35">
        <v>600000</v>
      </c>
      <c r="C149" s="35">
        <v>420000</v>
      </c>
      <c r="D149"/>
    </row>
    <row r="150" spans="1:4" x14ac:dyDescent="0.25">
      <c r="A150" s="174" t="s">
        <v>60</v>
      </c>
      <c r="B150" s="35">
        <v>600000</v>
      </c>
      <c r="C150" s="35">
        <v>420000</v>
      </c>
      <c r="D150"/>
    </row>
    <row r="151" spans="1:4" x14ac:dyDescent="0.25">
      <c r="A151" s="161" t="s">
        <v>26</v>
      </c>
      <c r="B151" s="35"/>
      <c r="C151" s="35"/>
      <c r="D151"/>
    </row>
    <row r="152" spans="1:4" x14ac:dyDescent="0.25">
      <c r="A152" s="173" t="s">
        <v>23</v>
      </c>
      <c r="B152" s="35">
        <v>0</v>
      </c>
      <c r="C152" s="35">
        <v>311200</v>
      </c>
      <c r="D152"/>
    </row>
    <row r="153" spans="1:4" x14ac:dyDescent="0.25">
      <c r="A153" s="176" t="s">
        <v>13</v>
      </c>
      <c r="B153" s="35">
        <v>0</v>
      </c>
      <c r="C153" s="35">
        <v>311200</v>
      </c>
      <c r="D153"/>
    </row>
    <row r="154" spans="1:4" x14ac:dyDescent="0.25">
      <c r="A154" s="174" t="s">
        <v>429</v>
      </c>
      <c r="B154" s="35">
        <v>0</v>
      </c>
      <c r="C154" s="35">
        <v>311200</v>
      </c>
      <c r="D154"/>
    </row>
    <row r="155" spans="1:4" x14ac:dyDescent="0.25">
      <c r="A155" s="15" t="s">
        <v>63</v>
      </c>
      <c r="B155" s="35">
        <v>680000</v>
      </c>
      <c r="C155" s="35">
        <v>783100</v>
      </c>
      <c r="D155"/>
    </row>
    <row r="156" spans="1:4" x14ac:dyDescent="0.25">
      <c r="A156" s="161" t="s">
        <v>306</v>
      </c>
      <c r="B156" s="35"/>
      <c r="C156" s="35"/>
      <c r="D156"/>
    </row>
    <row r="157" spans="1:4" x14ac:dyDescent="0.25">
      <c r="A157" s="173" t="s">
        <v>64</v>
      </c>
      <c r="B157" s="35">
        <v>680000</v>
      </c>
      <c r="C157" s="35">
        <v>783100</v>
      </c>
      <c r="D157"/>
    </row>
    <row r="158" spans="1:4" x14ac:dyDescent="0.25">
      <c r="A158" s="176" t="s">
        <v>13</v>
      </c>
      <c r="B158" s="35">
        <v>680000</v>
      </c>
      <c r="C158" s="35">
        <v>783100</v>
      </c>
      <c r="D158"/>
    </row>
    <row r="159" spans="1:4" x14ac:dyDescent="0.25">
      <c r="A159" s="174" t="s">
        <v>65</v>
      </c>
      <c r="B159" s="35">
        <v>495000</v>
      </c>
      <c r="C159" s="35">
        <v>598100</v>
      </c>
      <c r="D159"/>
    </row>
    <row r="160" spans="1:4" x14ac:dyDescent="0.25">
      <c r="A160" s="174" t="s">
        <v>62</v>
      </c>
      <c r="B160" s="35">
        <v>185000</v>
      </c>
      <c r="C160" s="35">
        <v>185000</v>
      </c>
      <c r="D160"/>
    </row>
    <row r="161" spans="1:4" x14ac:dyDescent="0.25">
      <c r="A161" s="15" t="s">
        <v>72</v>
      </c>
      <c r="B161" s="35">
        <v>0</v>
      </c>
      <c r="C161" s="35">
        <v>0</v>
      </c>
      <c r="D161"/>
    </row>
    <row r="162" spans="1:4" x14ac:dyDescent="0.25">
      <c r="A162" s="161" t="s">
        <v>306</v>
      </c>
      <c r="B162" s="35"/>
      <c r="C162" s="35"/>
      <c r="D162"/>
    </row>
    <row r="163" spans="1:4" x14ac:dyDescent="0.25">
      <c r="A163" s="173" t="s">
        <v>30</v>
      </c>
      <c r="B163" s="35">
        <v>0</v>
      </c>
      <c r="C163" s="35">
        <v>0</v>
      </c>
      <c r="D163"/>
    </row>
    <row r="164" spans="1:4" x14ac:dyDescent="0.25">
      <c r="A164" s="176" t="s">
        <v>16</v>
      </c>
      <c r="B164" s="35">
        <v>0</v>
      </c>
      <c r="C164" s="35">
        <v>0</v>
      </c>
      <c r="D164"/>
    </row>
    <row r="165" spans="1:4" x14ac:dyDescent="0.25">
      <c r="A165" s="174" t="s">
        <v>71</v>
      </c>
      <c r="B165" s="35">
        <v>0</v>
      </c>
      <c r="C165" s="35">
        <v>0</v>
      </c>
      <c r="D165"/>
    </row>
    <row r="166" spans="1:4" x14ac:dyDescent="0.25">
      <c r="A166" s="15" t="s">
        <v>69</v>
      </c>
      <c r="B166" s="35">
        <v>10500000</v>
      </c>
      <c r="C166" s="35">
        <v>21957700</v>
      </c>
      <c r="D166"/>
    </row>
    <row r="167" spans="1:4" x14ac:dyDescent="0.25">
      <c r="A167" s="161" t="s">
        <v>304</v>
      </c>
      <c r="B167" s="35"/>
      <c r="C167" s="35"/>
      <c r="D167"/>
    </row>
    <row r="168" spans="1:4" x14ac:dyDescent="0.25">
      <c r="A168" s="173" t="s">
        <v>30</v>
      </c>
      <c r="B168" s="35">
        <v>10500000</v>
      </c>
      <c r="C168" s="35">
        <v>10500000</v>
      </c>
      <c r="D168"/>
    </row>
    <row r="169" spans="1:4" x14ac:dyDescent="0.25">
      <c r="A169" s="176" t="s">
        <v>16</v>
      </c>
      <c r="B169" s="35">
        <v>10500000</v>
      </c>
      <c r="C169" s="35">
        <v>10500000</v>
      </c>
      <c r="D169"/>
    </row>
    <row r="170" spans="1:4" x14ac:dyDescent="0.25">
      <c r="A170" s="174" t="s">
        <v>309</v>
      </c>
      <c r="B170" s="35">
        <v>10500000</v>
      </c>
      <c r="C170" s="35">
        <v>10500000</v>
      </c>
      <c r="D170"/>
    </row>
    <row r="171" spans="1:4" x14ac:dyDescent="0.25">
      <c r="A171" s="161" t="s">
        <v>306</v>
      </c>
      <c r="B171" s="35"/>
      <c r="C171" s="35"/>
      <c r="D171"/>
    </row>
    <row r="172" spans="1:4" x14ac:dyDescent="0.25">
      <c r="A172" s="173" t="s">
        <v>30</v>
      </c>
      <c r="B172" s="35">
        <v>0</v>
      </c>
      <c r="C172" s="35">
        <v>120000</v>
      </c>
      <c r="D172"/>
    </row>
    <row r="173" spans="1:4" x14ac:dyDescent="0.25">
      <c r="A173" s="176" t="s">
        <v>16</v>
      </c>
      <c r="B173" s="35">
        <v>0</v>
      </c>
      <c r="C173" s="35">
        <v>120000</v>
      </c>
      <c r="D173"/>
    </row>
    <row r="174" spans="1:4" x14ac:dyDescent="0.25">
      <c r="A174" s="174" t="s">
        <v>475</v>
      </c>
      <c r="B174" s="35">
        <v>0</v>
      </c>
      <c r="C174" s="35">
        <v>120000</v>
      </c>
      <c r="D174"/>
    </row>
    <row r="175" spans="1:4" x14ac:dyDescent="0.25">
      <c r="A175" s="161" t="s">
        <v>425</v>
      </c>
      <c r="B175" s="35"/>
      <c r="C175" s="35"/>
      <c r="D175"/>
    </row>
    <row r="176" spans="1:4" x14ac:dyDescent="0.25">
      <c r="A176" s="173" t="s">
        <v>30</v>
      </c>
      <c r="B176" s="35">
        <v>0</v>
      </c>
      <c r="C176" s="35">
        <v>10961300</v>
      </c>
      <c r="D176"/>
    </row>
    <row r="177" spans="1:4" x14ac:dyDescent="0.25">
      <c r="A177" s="176" t="s">
        <v>16</v>
      </c>
      <c r="B177" s="35">
        <v>0</v>
      </c>
      <c r="C177" s="35">
        <v>10961300</v>
      </c>
      <c r="D177"/>
    </row>
    <row r="178" spans="1:4" x14ac:dyDescent="0.25">
      <c r="A178" s="174" t="s">
        <v>309</v>
      </c>
      <c r="B178" s="35">
        <v>0</v>
      </c>
      <c r="C178" s="35">
        <v>10961300</v>
      </c>
      <c r="D178"/>
    </row>
    <row r="179" spans="1:4" x14ac:dyDescent="0.25">
      <c r="A179" s="161" t="s">
        <v>427</v>
      </c>
      <c r="B179" s="35"/>
      <c r="C179" s="35"/>
      <c r="D179"/>
    </row>
    <row r="180" spans="1:4" x14ac:dyDescent="0.25">
      <c r="A180" s="173" t="s">
        <v>30</v>
      </c>
      <c r="B180" s="35">
        <v>0</v>
      </c>
      <c r="C180" s="35">
        <v>376400</v>
      </c>
      <c r="D180"/>
    </row>
    <row r="181" spans="1:4" x14ac:dyDescent="0.25">
      <c r="A181" s="176" t="s">
        <v>16</v>
      </c>
      <c r="B181" s="35">
        <v>0</v>
      </c>
      <c r="C181" s="35">
        <v>376400</v>
      </c>
      <c r="D181"/>
    </row>
    <row r="182" spans="1:4" x14ac:dyDescent="0.25">
      <c r="A182" s="174" t="s">
        <v>70</v>
      </c>
      <c r="B182" s="35">
        <v>0</v>
      </c>
      <c r="C182" s="35">
        <v>376400</v>
      </c>
      <c r="D182"/>
    </row>
    <row r="183" spans="1:4" x14ac:dyDescent="0.25">
      <c r="A183" s="15" t="s">
        <v>66</v>
      </c>
      <c r="B183" s="35">
        <v>360000</v>
      </c>
      <c r="C183" s="35">
        <v>14189700</v>
      </c>
      <c r="D183"/>
    </row>
    <row r="184" spans="1:4" x14ac:dyDescent="0.25">
      <c r="A184" s="161" t="s">
        <v>303</v>
      </c>
      <c r="B184" s="35"/>
      <c r="C184" s="35"/>
      <c r="D184"/>
    </row>
    <row r="185" spans="1:4" x14ac:dyDescent="0.25">
      <c r="A185" s="173" t="s">
        <v>12</v>
      </c>
      <c r="B185" s="35">
        <v>0</v>
      </c>
      <c r="C185" s="35">
        <v>13829700</v>
      </c>
      <c r="D185"/>
    </row>
    <row r="186" spans="1:4" x14ac:dyDescent="0.25">
      <c r="A186" s="176" t="s">
        <v>16</v>
      </c>
      <c r="B186" s="35">
        <v>0</v>
      </c>
      <c r="C186" s="35">
        <v>13829700</v>
      </c>
      <c r="D186"/>
    </row>
    <row r="187" spans="1:4" x14ac:dyDescent="0.25">
      <c r="A187" s="174" t="s">
        <v>154</v>
      </c>
      <c r="B187" s="35">
        <v>0</v>
      </c>
      <c r="C187" s="35">
        <v>13829700</v>
      </c>
      <c r="D187"/>
    </row>
    <row r="188" spans="1:4" x14ac:dyDescent="0.25">
      <c r="A188" s="161" t="s">
        <v>306</v>
      </c>
      <c r="B188" s="35"/>
      <c r="C188" s="35"/>
      <c r="D188"/>
    </row>
    <row r="189" spans="1:4" x14ac:dyDescent="0.25">
      <c r="A189" s="173" t="s">
        <v>12</v>
      </c>
      <c r="B189" s="35">
        <v>360000</v>
      </c>
      <c r="C189" s="35">
        <v>360000</v>
      </c>
      <c r="D189"/>
    </row>
    <row r="190" spans="1:4" x14ac:dyDescent="0.25">
      <c r="A190" s="176" t="s">
        <v>13</v>
      </c>
      <c r="B190" s="35">
        <v>360000</v>
      </c>
      <c r="C190" s="35">
        <v>360000</v>
      </c>
      <c r="D190"/>
    </row>
    <row r="191" spans="1:4" x14ac:dyDescent="0.25">
      <c r="A191" s="174" t="s">
        <v>67</v>
      </c>
      <c r="B191" s="35">
        <v>50000</v>
      </c>
      <c r="C191" s="35">
        <v>50000</v>
      </c>
      <c r="D191"/>
    </row>
    <row r="192" spans="1:4" x14ac:dyDescent="0.25">
      <c r="A192" s="174" t="s">
        <v>42</v>
      </c>
      <c r="B192" s="35">
        <v>60000</v>
      </c>
      <c r="C192" s="35">
        <v>60000</v>
      </c>
      <c r="D192"/>
    </row>
    <row r="193" spans="1:4" x14ac:dyDescent="0.25">
      <c r="A193" s="174" t="s">
        <v>68</v>
      </c>
      <c r="B193" s="35">
        <v>250000</v>
      </c>
      <c r="C193" s="35">
        <v>250000</v>
      </c>
      <c r="D193"/>
    </row>
    <row r="194" spans="1:4" x14ac:dyDescent="0.25">
      <c r="A194" s="15" t="s">
        <v>74</v>
      </c>
      <c r="B194" s="35">
        <v>180000</v>
      </c>
      <c r="C194" s="35">
        <v>180000</v>
      </c>
      <c r="D194"/>
    </row>
    <row r="195" spans="1:4" x14ac:dyDescent="0.25">
      <c r="A195" s="161" t="s">
        <v>306</v>
      </c>
      <c r="B195" s="35"/>
      <c r="C195" s="35"/>
      <c r="D195"/>
    </row>
    <row r="196" spans="1:4" x14ac:dyDescent="0.25">
      <c r="A196" s="173" t="s">
        <v>12</v>
      </c>
      <c r="B196" s="35">
        <v>180000</v>
      </c>
      <c r="C196" s="35">
        <v>180000</v>
      </c>
      <c r="D196"/>
    </row>
    <row r="197" spans="1:4" x14ac:dyDescent="0.25">
      <c r="A197" s="176" t="s">
        <v>13</v>
      </c>
      <c r="B197" s="35">
        <v>180000</v>
      </c>
      <c r="C197" s="35">
        <v>180000</v>
      </c>
      <c r="D197"/>
    </row>
    <row r="198" spans="1:4" x14ac:dyDescent="0.25">
      <c r="A198" s="174" t="s">
        <v>73</v>
      </c>
      <c r="B198" s="35">
        <v>180000</v>
      </c>
      <c r="C198" s="35">
        <v>180000</v>
      </c>
      <c r="D198"/>
    </row>
    <row r="199" spans="1:4" x14ac:dyDescent="0.25">
      <c r="A199" s="15" t="s">
        <v>76</v>
      </c>
      <c r="B199" s="35">
        <v>6450000</v>
      </c>
      <c r="C199" s="35">
        <v>10150000</v>
      </c>
      <c r="D199"/>
    </row>
    <row r="200" spans="1:4" x14ac:dyDescent="0.25">
      <c r="A200" s="161" t="s">
        <v>306</v>
      </c>
      <c r="B200" s="35"/>
      <c r="C200" s="35"/>
      <c r="D200"/>
    </row>
    <row r="201" spans="1:4" x14ac:dyDescent="0.25">
      <c r="A201" s="173" t="s">
        <v>12</v>
      </c>
      <c r="B201" s="35">
        <v>6450000</v>
      </c>
      <c r="C201" s="35">
        <v>6450000</v>
      </c>
      <c r="D201"/>
    </row>
    <row r="202" spans="1:4" x14ac:dyDescent="0.25">
      <c r="A202" s="176" t="s">
        <v>13</v>
      </c>
      <c r="B202" s="35">
        <v>6450000</v>
      </c>
      <c r="C202" s="35">
        <v>6450000</v>
      </c>
      <c r="D202"/>
    </row>
    <row r="203" spans="1:4" x14ac:dyDescent="0.25">
      <c r="A203" s="174" t="s">
        <v>75</v>
      </c>
      <c r="B203" s="35">
        <v>800000</v>
      </c>
      <c r="C203" s="35">
        <v>800000</v>
      </c>
      <c r="D203"/>
    </row>
    <row r="204" spans="1:4" x14ac:dyDescent="0.25">
      <c r="A204" s="174" t="s">
        <v>78</v>
      </c>
      <c r="B204" s="35">
        <v>200000</v>
      </c>
      <c r="C204" s="35">
        <v>200000</v>
      </c>
      <c r="D204"/>
    </row>
    <row r="205" spans="1:4" x14ac:dyDescent="0.25">
      <c r="A205" s="174" t="s">
        <v>83</v>
      </c>
      <c r="B205" s="35">
        <v>700000</v>
      </c>
      <c r="C205" s="35">
        <v>700000</v>
      </c>
      <c r="D205"/>
    </row>
    <row r="206" spans="1:4" x14ac:dyDescent="0.25">
      <c r="A206" s="174" t="s">
        <v>77</v>
      </c>
      <c r="B206" s="35">
        <v>400000</v>
      </c>
      <c r="C206" s="35">
        <v>400000</v>
      </c>
      <c r="D206"/>
    </row>
    <row r="207" spans="1:4" x14ac:dyDescent="0.25">
      <c r="A207" s="174" t="s">
        <v>80</v>
      </c>
      <c r="B207" s="35">
        <v>200000</v>
      </c>
      <c r="C207" s="35">
        <v>200000</v>
      </c>
      <c r="D207"/>
    </row>
    <row r="208" spans="1:4" x14ac:dyDescent="0.25">
      <c r="A208" s="174" t="s">
        <v>81</v>
      </c>
      <c r="B208" s="35">
        <v>400000</v>
      </c>
      <c r="C208" s="35">
        <v>400000</v>
      </c>
      <c r="D208"/>
    </row>
    <row r="209" spans="1:4" x14ac:dyDescent="0.25">
      <c r="A209" s="174" t="s">
        <v>82</v>
      </c>
      <c r="B209" s="35">
        <v>100000</v>
      </c>
      <c r="C209" s="35">
        <v>100000</v>
      </c>
      <c r="D209"/>
    </row>
    <row r="210" spans="1:4" x14ac:dyDescent="0.25">
      <c r="A210" s="174" t="s">
        <v>79</v>
      </c>
      <c r="B210" s="35">
        <v>3650000</v>
      </c>
      <c r="C210" s="35">
        <v>3650000</v>
      </c>
      <c r="D210"/>
    </row>
    <row r="211" spans="1:4" x14ac:dyDescent="0.25">
      <c r="A211" s="161" t="s">
        <v>26</v>
      </c>
      <c r="B211" s="35"/>
      <c r="C211" s="35"/>
      <c r="D211"/>
    </row>
    <row r="212" spans="1:4" x14ac:dyDescent="0.25">
      <c r="A212" s="173" t="s">
        <v>12</v>
      </c>
      <c r="B212" s="35">
        <v>0</v>
      </c>
      <c r="C212" s="35">
        <v>1700000</v>
      </c>
      <c r="D212"/>
    </row>
    <row r="213" spans="1:4" x14ac:dyDescent="0.25">
      <c r="A213" s="176" t="s">
        <v>16</v>
      </c>
      <c r="B213" s="35">
        <v>0</v>
      </c>
      <c r="C213" s="35">
        <v>1700000</v>
      </c>
      <c r="D213"/>
    </row>
    <row r="214" spans="1:4" x14ac:dyDescent="0.25">
      <c r="A214" s="174" t="s">
        <v>419</v>
      </c>
      <c r="B214" s="35">
        <v>0</v>
      </c>
      <c r="C214" s="35">
        <v>1700000</v>
      </c>
      <c r="D214"/>
    </row>
    <row r="215" spans="1:4" x14ac:dyDescent="0.25">
      <c r="A215" s="161" t="s">
        <v>314</v>
      </c>
      <c r="B215" s="35"/>
      <c r="C215" s="35"/>
      <c r="D215"/>
    </row>
    <row r="216" spans="1:4" x14ac:dyDescent="0.25">
      <c r="A216" s="173" t="s">
        <v>12</v>
      </c>
      <c r="B216" s="35">
        <v>0</v>
      </c>
      <c r="C216" s="35">
        <v>2000000</v>
      </c>
      <c r="D216"/>
    </row>
    <row r="217" spans="1:4" x14ac:dyDescent="0.25">
      <c r="A217" s="176" t="s">
        <v>13</v>
      </c>
      <c r="B217" s="35">
        <v>0</v>
      </c>
      <c r="C217" s="35">
        <v>2000000</v>
      </c>
      <c r="D217"/>
    </row>
    <row r="218" spans="1:4" x14ac:dyDescent="0.25">
      <c r="A218" s="174" t="s">
        <v>313</v>
      </c>
      <c r="B218" s="35">
        <v>0</v>
      </c>
      <c r="C218" s="35">
        <v>2000000</v>
      </c>
      <c r="D218"/>
    </row>
    <row r="219" spans="1:4" x14ac:dyDescent="0.25">
      <c r="A219" s="15" t="s">
        <v>95</v>
      </c>
      <c r="B219" s="35">
        <v>0</v>
      </c>
      <c r="C219" s="35">
        <v>465400</v>
      </c>
      <c r="D219"/>
    </row>
    <row r="220" spans="1:4" x14ac:dyDescent="0.25">
      <c r="A220" s="161" t="s">
        <v>26</v>
      </c>
      <c r="B220" s="35"/>
      <c r="C220" s="35"/>
      <c r="D220"/>
    </row>
    <row r="221" spans="1:4" x14ac:dyDescent="0.25">
      <c r="A221" s="173" t="s">
        <v>40</v>
      </c>
      <c r="B221" s="35">
        <v>0</v>
      </c>
      <c r="C221" s="35">
        <v>465400</v>
      </c>
      <c r="D221"/>
    </row>
    <row r="222" spans="1:4" x14ac:dyDescent="0.25">
      <c r="A222" s="176" t="s">
        <v>13</v>
      </c>
      <c r="B222" s="35">
        <v>0</v>
      </c>
      <c r="C222" s="35">
        <v>465400</v>
      </c>
      <c r="D222"/>
    </row>
    <row r="223" spans="1:4" x14ac:dyDescent="0.25">
      <c r="A223" s="174" t="s">
        <v>94</v>
      </c>
      <c r="B223" s="35">
        <v>0</v>
      </c>
      <c r="C223" s="35">
        <v>465400</v>
      </c>
      <c r="D223"/>
    </row>
    <row r="224" spans="1:4" x14ac:dyDescent="0.25">
      <c r="A224" s="15" t="s">
        <v>97</v>
      </c>
      <c r="B224" s="35">
        <v>0</v>
      </c>
      <c r="C224" s="35">
        <v>252400</v>
      </c>
      <c r="D224"/>
    </row>
    <row r="225" spans="1:4" x14ac:dyDescent="0.25">
      <c r="A225" s="161" t="s">
        <v>26</v>
      </c>
      <c r="B225" s="35"/>
      <c r="C225" s="35"/>
      <c r="D225"/>
    </row>
    <row r="226" spans="1:4" x14ac:dyDescent="0.25">
      <c r="A226" s="173" t="s">
        <v>92</v>
      </c>
      <c r="B226" s="35">
        <v>0</v>
      </c>
      <c r="C226" s="35">
        <v>252400</v>
      </c>
      <c r="D226"/>
    </row>
    <row r="227" spans="1:4" x14ac:dyDescent="0.25">
      <c r="A227" s="176" t="s">
        <v>13</v>
      </c>
      <c r="B227" s="35">
        <v>0</v>
      </c>
      <c r="C227" s="35">
        <v>252400</v>
      </c>
      <c r="D227"/>
    </row>
    <row r="228" spans="1:4" x14ac:dyDescent="0.25">
      <c r="A228" s="174" t="s">
        <v>96</v>
      </c>
      <c r="B228" s="35">
        <v>0</v>
      </c>
      <c r="C228" s="35">
        <v>252400</v>
      </c>
      <c r="D228"/>
    </row>
    <row r="229" spans="1:4" x14ac:dyDescent="0.25">
      <c r="A229" s="15" t="s">
        <v>85</v>
      </c>
      <c r="B229" s="35">
        <v>425000</v>
      </c>
      <c r="C229" s="35">
        <v>565000</v>
      </c>
      <c r="D229"/>
    </row>
    <row r="230" spans="1:4" x14ac:dyDescent="0.25">
      <c r="A230" s="161" t="s">
        <v>306</v>
      </c>
      <c r="B230" s="35"/>
      <c r="C230" s="35"/>
      <c r="D230"/>
    </row>
    <row r="231" spans="1:4" x14ac:dyDescent="0.25">
      <c r="A231" s="173" t="s">
        <v>40</v>
      </c>
      <c r="B231" s="35">
        <v>80000</v>
      </c>
      <c r="C231" s="35">
        <v>80000</v>
      </c>
      <c r="D231"/>
    </row>
    <row r="232" spans="1:4" x14ac:dyDescent="0.25">
      <c r="A232" s="176" t="s">
        <v>13</v>
      </c>
      <c r="B232" s="35">
        <v>80000</v>
      </c>
      <c r="C232" s="35">
        <v>80000</v>
      </c>
      <c r="D232"/>
    </row>
    <row r="233" spans="1:4" x14ac:dyDescent="0.25">
      <c r="A233" s="174" t="s">
        <v>84</v>
      </c>
      <c r="B233" s="35">
        <v>80000</v>
      </c>
      <c r="C233" s="35">
        <v>80000</v>
      </c>
      <c r="D233"/>
    </row>
    <row r="234" spans="1:4" x14ac:dyDescent="0.25">
      <c r="A234" s="173" t="s">
        <v>23</v>
      </c>
      <c r="B234" s="35">
        <v>145000</v>
      </c>
      <c r="C234" s="35">
        <v>145000</v>
      </c>
      <c r="D234"/>
    </row>
    <row r="235" spans="1:4" x14ac:dyDescent="0.25">
      <c r="A235" s="176" t="s">
        <v>13</v>
      </c>
      <c r="B235" s="35">
        <v>145000</v>
      </c>
      <c r="C235" s="35">
        <v>145000</v>
      </c>
      <c r="D235"/>
    </row>
    <row r="236" spans="1:4" x14ac:dyDescent="0.25">
      <c r="A236" s="174" t="s">
        <v>86</v>
      </c>
      <c r="B236" s="35">
        <v>145000</v>
      </c>
      <c r="C236" s="35">
        <v>145000</v>
      </c>
      <c r="D236"/>
    </row>
    <row r="237" spans="1:4" x14ac:dyDescent="0.25">
      <c r="A237" s="173" t="s">
        <v>30</v>
      </c>
      <c r="B237" s="35">
        <v>200000</v>
      </c>
      <c r="C237" s="35">
        <v>200000</v>
      </c>
      <c r="D237"/>
    </row>
    <row r="238" spans="1:4" x14ac:dyDescent="0.25">
      <c r="A238" s="176" t="s">
        <v>13</v>
      </c>
      <c r="B238" s="35">
        <v>200000</v>
      </c>
      <c r="C238" s="35">
        <v>200000</v>
      </c>
      <c r="D238"/>
    </row>
    <row r="239" spans="1:4" x14ac:dyDescent="0.25">
      <c r="A239" s="174" t="s">
        <v>89</v>
      </c>
      <c r="B239" s="35">
        <v>20000</v>
      </c>
      <c r="C239" s="35">
        <v>20000</v>
      </c>
      <c r="D239"/>
    </row>
    <row r="240" spans="1:4" x14ac:dyDescent="0.25">
      <c r="A240" s="174" t="s">
        <v>87</v>
      </c>
      <c r="B240" s="35">
        <v>20000</v>
      </c>
      <c r="C240" s="35">
        <v>20000</v>
      </c>
      <c r="D240"/>
    </row>
    <row r="241" spans="1:4" x14ac:dyDescent="0.25">
      <c r="A241" s="174" t="s">
        <v>88</v>
      </c>
      <c r="B241" s="35">
        <v>160000</v>
      </c>
      <c r="C241" s="35">
        <v>160000</v>
      </c>
      <c r="D241"/>
    </row>
    <row r="242" spans="1:4" x14ac:dyDescent="0.25">
      <c r="A242" s="161" t="s">
        <v>26</v>
      </c>
      <c r="B242" s="35"/>
      <c r="C242" s="35"/>
      <c r="D242"/>
    </row>
    <row r="243" spans="1:4" x14ac:dyDescent="0.25">
      <c r="A243" s="173" t="s">
        <v>23</v>
      </c>
      <c r="B243" s="35">
        <v>0</v>
      </c>
      <c r="C243" s="35">
        <v>140000</v>
      </c>
      <c r="D243"/>
    </row>
    <row r="244" spans="1:4" x14ac:dyDescent="0.25">
      <c r="A244" s="176" t="s">
        <v>13</v>
      </c>
      <c r="B244" s="35">
        <v>0</v>
      </c>
      <c r="C244" s="35">
        <v>140000</v>
      </c>
      <c r="D244"/>
    </row>
    <row r="245" spans="1:4" x14ac:dyDescent="0.25">
      <c r="A245" s="174" t="s">
        <v>86</v>
      </c>
      <c r="B245" s="35">
        <v>0</v>
      </c>
      <c r="C245" s="35">
        <v>140000</v>
      </c>
      <c r="D245"/>
    </row>
    <row r="246" spans="1:4" x14ac:dyDescent="0.25">
      <c r="A246" s="15" t="s">
        <v>91</v>
      </c>
      <c r="B246" s="35">
        <v>340000</v>
      </c>
      <c r="C246" s="35">
        <v>340000</v>
      </c>
      <c r="D246"/>
    </row>
    <row r="247" spans="1:4" x14ac:dyDescent="0.25">
      <c r="A247" s="161" t="s">
        <v>306</v>
      </c>
      <c r="B247" s="35"/>
      <c r="C247" s="35"/>
      <c r="D247"/>
    </row>
    <row r="248" spans="1:4" x14ac:dyDescent="0.25">
      <c r="A248" s="173" t="s">
        <v>92</v>
      </c>
      <c r="B248" s="35">
        <v>340000</v>
      </c>
      <c r="C248" s="35">
        <v>340000</v>
      </c>
      <c r="D248"/>
    </row>
    <row r="249" spans="1:4" x14ac:dyDescent="0.25">
      <c r="A249" s="176" t="s">
        <v>13</v>
      </c>
      <c r="B249" s="35">
        <v>340000</v>
      </c>
      <c r="C249" s="35">
        <v>340000</v>
      </c>
      <c r="D249"/>
    </row>
    <row r="250" spans="1:4" x14ac:dyDescent="0.25">
      <c r="A250" s="174" t="s">
        <v>90</v>
      </c>
      <c r="B250" s="35">
        <v>170000</v>
      </c>
      <c r="C250" s="35">
        <v>170000</v>
      </c>
      <c r="D250"/>
    </row>
    <row r="251" spans="1:4" x14ac:dyDescent="0.25">
      <c r="A251" s="174" t="s">
        <v>93</v>
      </c>
      <c r="B251" s="35">
        <v>170000</v>
      </c>
      <c r="C251" s="35">
        <v>170000</v>
      </c>
      <c r="D251"/>
    </row>
    <row r="252" spans="1:4" x14ac:dyDescent="0.25">
      <c r="A252" s="15" t="s">
        <v>99</v>
      </c>
      <c r="B252" s="35">
        <v>399000</v>
      </c>
      <c r="C252" s="35">
        <v>399000</v>
      </c>
      <c r="D252"/>
    </row>
    <row r="253" spans="1:4" x14ac:dyDescent="0.25">
      <c r="A253" s="161" t="s">
        <v>306</v>
      </c>
      <c r="B253" s="35"/>
      <c r="C253" s="35"/>
      <c r="D253"/>
    </row>
    <row r="254" spans="1:4" x14ac:dyDescent="0.25">
      <c r="A254" s="173" t="s">
        <v>64</v>
      </c>
      <c r="B254" s="35">
        <v>399000</v>
      </c>
      <c r="C254" s="35">
        <v>399000</v>
      </c>
      <c r="D254"/>
    </row>
    <row r="255" spans="1:4" x14ac:dyDescent="0.25">
      <c r="A255" s="176" t="s">
        <v>13</v>
      </c>
      <c r="B255" s="35">
        <v>399000</v>
      </c>
      <c r="C255" s="35">
        <v>399000</v>
      </c>
      <c r="D255"/>
    </row>
    <row r="256" spans="1:4" x14ac:dyDescent="0.25">
      <c r="A256" s="174" t="s">
        <v>98</v>
      </c>
      <c r="B256" s="35">
        <v>399000</v>
      </c>
      <c r="C256" s="35">
        <v>399000</v>
      </c>
      <c r="D256"/>
    </row>
    <row r="257" spans="1:4" x14ac:dyDescent="0.25">
      <c r="A257" s="15" t="s">
        <v>101</v>
      </c>
      <c r="B257" s="35">
        <v>8000</v>
      </c>
      <c r="C257" s="35">
        <v>8000</v>
      </c>
      <c r="D257"/>
    </row>
    <row r="258" spans="1:4" x14ac:dyDescent="0.25">
      <c r="A258" s="161" t="s">
        <v>306</v>
      </c>
      <c r="B258" s="35"/>
      <c r="C258" s="35"/>
      <c r="D258"/>
    </row>
    <row r="259" spans="1:4" x14ac:dyDescent="0.25">
      <c r="A259" s="173" t="s">
        <v>64</v>
      </c>
      <c r="B259" s="35">
        <v>8000</v>
      </c>
      <c r="C259" s="35">
        <v>8000</v>
      </c>
      <c r="D259"/>
    </row>
    <row r="260" spans="1:4" x14ac:dyDescent="0.25">
      <c r="A260" s="176" t="s">
        <v>13</v>
      </c>
      <c r="B260" s="35">
        <v>8000</v>
      </c>
      <c r="C260" s="35">
        <v>8000</v>
      </c>
      <c r="D260"/>
    </row>
    <row r="261" spans="1:4" x14ac:dyDescent="0.25">
      <c r="A261" s="174" t="s">
        <v>100</v>
      </c>
      <c r="B261" s="35">
        <v>8000</v>
      </c>
      <c r="C261" s="35">
        <v>8000</v>
      </c>
      <c r="D261"/>
    </row>
    <row r="262" spans="1:4" x14ac:dyDescent="0.25">
      <c r="A262" s="15" t="s">
        <v>103</v>
      </c>
      <c r="B262" s="35">
        <v>435000</v>
      </c>
      <c r="C262" s="35">
        <v>435000</v>
      </c>
      <c r="D262"/>
    </row>
    <row r="263" spans="1:4" x14ac:dyDescent="0.25">
      <c r="A263" s="161" t="s">
        <v>306</v>
      </c>
      <c r="B263" s="35"/>
      <c r="C263" s="35"/>
      <c r="D263"/>
    </row>
    <row r="264" spans="1:4" x14ac:dyDescent="0.25">
      <c r="A264" s="173" t="s">
        <v>64</v>
      </c>
      <c r="B264" s="35">
        <v>435000</v>
      </c>
      <c r="C264" s="35">
        <v>435000</v>
      </c>
      <c r="D264"/>
    </row>
    <row r="265" spans="1:4" x14ac:dyDescent="0.25">
      <c r="A265" s="176" t="s">
        <v>13</v>
      </c>
      <c r="B265" s="35">
        <v>435000</v>
      </c>
      <c r="C265" s="35">
        <v>435000</v>
      </c>
      <c r="D265"/>
    </row>
    <row r="266" spans="1:4" x14ac:dyDescent="0.25">
      <c r="A266" s="174" t="s">
        <v>102</v>
      </c>
      <c r="B266" s="35">
        <v>435000</v>
      </c>
      <c r="C266" s="35">
        <v>435000</v>
      </c>
      <c r="D266"/>
    </row>
    <row r="267" spans="1:4" x14ac:dyDescent="0.25">
      <c r="A267" s="15" t="s">
        <v>105</v>
      </c>
      <c r="B267" s="35">
        <v>1000000</v>
      </c>
      <c r="C267" s="35">
        <v>1437000</v>
      </c>
      <c r="D267"/>
    </row>
    <row r="268" spans="1:4" x14ac:dyDescent="0.25">
      <c r="A268" s="161" t="s">
        <v>306</v>
      </c>
      <c r="B268" s="35"/>
      <c r="C268" s="35"/>
      <c r="D268"/>
    </row>
    <row r="269" spans="1:4" x14ac:dyDescent="0.25">
      <c r="A269" s="173" t="s">
        <v>23</v>
      </c>
      <c r="B269" s="35">
        <v>1000000</v>
      </c>
      <c r="C269" s="35">
        <v>1000000</v>
      </c>
      <c r="D269"/>
    </row>
    <row r="270" spans="1:4" x14ac:dyDescent="0.25">
      <c r="A270" s="176" t="s">
        <v>13</v>
      </c>
      <c r="B270" s="35">
        <v>1000000</v>
      </c>
      <c r="C270" s="35">
        <v>1000000</v>
      </c>
      <c r="D270"/>
    </row>
    <row r="271" spans="1:4" x14ac:dyDescent="0.25">
      <c r="A271" s="174" t="s">
        <v>106</v>
      </c>
      <c r="B271" s="35">
        <v>400000</v>
      </c>
      <c r="C271" s="35">
        <v>400000</v>
      </c>
      <c r="D271"/>
    </row>
    <row r="272" spans="1:4" x14ac:dyDescent="0.25">
      <c r="A272" s="174" t="s">
        <v>42</v>
      </c>
      <c r="B272" s="35">
        <v>200000</v>
      </c>
      <c r="C272" s="35">
        <v>200000</v>
      </c>
      <c r="D272"/>
    </row>
    <row r="273" spans="1:4" x14ac:dyDescent="0.25">
      <c r="A273" s="174" t="s">
        <v>107</v>
      </c>
      <c r="B273" s="35">
        <v>100000</v>
      </c>
      <c r="C273" s="35">
        <v>100000</v>
      </c>
      <c r="D273"/>
    </row>
    <row r="274" spans="1:4" x14ac:dyDescent="0.25">
      <c r="A274" s="174" t="s">
        <v>108</v>
      </c>
      <c r="B274" s="35">
        <v>100000</v>
      </c>
      <c r="C274" s="35">
        <v>100000</v>
      </c>
      <c r="D274"/>
    </row>
    <row r="275" spans="1:4" x14ac:dyDescent="0.25">
      <c r="A275" s="174" t="s">
        <v>104</v>
      </c>
      <c r="B275" s="35">
        <v>200000</v>
      </c>
      <c r="C275" s="35">
        <v>200000</v>
      </c>
      <c r="D275"/>
    </row>
    <row r="276" spans="1:4" x14ac:dyDescent="0.25">
      <c r="A276" s="176" t="s">
        <v>16</v>
      </c>
      <c r="B276" s="35">
        <v>0</v>
      </c>
      <c r="C276" s="35">
        <v>0</v>
      </c>
      <c r="D276"/>
    </row>
    <row r="277" spans="1:4" x14ac:dyDescent="0.25">
      <c r="A277" s="174" t="s">
        <v>109</v>
      </c>
      <c r="B277" s="35">
        <v>0</v>
      </c>
      <c r="C277" s="35">
        <v>0</v>
      </c>
      <c r="D277"/>
    </row>
    <row r="278" spans="1:4" x14ac:dyDescent="0.25">
      <c r="A278" s="161" t="s">
        <v>26</v>
      </c>
      <c r="B278" s="35"/>
      <c r="C278" s="35"/>
      <c r="D278"/>
    </row>
    <row r="279" spans="1:4" x14ac:dyDescent="0.25">
      <c r="A279" s="173" t="s">
        <v>23</v>
      </c>
      <c r="B279" s="35">
        <v>0</v>
      </c>
      <c r="C279" s="35">
        <v>437000</v>
      </c>
      <c r="D279"/>
    </row>
    <row r="280" spans="1:4" x14ac:dyDescent="0.25">
      <c r="A280" s="176" t="s">
        <v>13</v>
      </c>
      <c r="B280" s="35">
        <v>0</v>
      </c>
      <c r="C280" s="35">
        <v>437000</v>
      </c>
      <c r="D280"/>
    </row>
    <row r="281" spans="1:4" x14ac:dyDescent="0.25">
      <c r="A281" s="174" t="s">
        <v>431</v>
      </c>
      <c r="B281" s="35">
        <v>0</v>
      </c>
      <c r="C281" s="35">
        <v>108000</v>
      </c>
      <c r="D281"/>
    </row>
    <row r="282" spans="1:4" x14ac:dyDescent="0.25">
      <c r="A282" s="174" t="s">
        <v>433</v>
      </c>
      <c r="B282" s="35">
        <v>0</v>
      </c>
      <c r="C282" s="35">
        <v>120000</v>
      </c>
      <c r="D282"/>
    </row>
    <row r="283" spans="1:4" x14ac:dyDescent="0.25">
      <c r="A283" s="174" t="s">
        <v>432</v>
      </c>
      <c r="B283" s="35">
        <v>0</v>
      </c>
      <c r="C283" s="35">
        <v>209000</v>
      </c>
      <c r="D283"/>
    </row>
    <row r="284" spans="1:4" x14ac:dyDescent="0.25">
      <c r="A284" s="15" t="s">
        <v>111</v>
      </c>
      <c r="B284" s="35">
        <v>7470000</v>
      </c>
      <c r="C284" s="35">
        <v>7470000</v>
      </c>
      <c r="D284"/>
    </row>
    <row r="285" spans="1:4" x14ac:dyDescent="0.25">
      <c r="A285" s="161" t="s">
        <v>306</v>
      </c>
      <c r="B285" s="35"/>
      <c r="C285" s="35"/>
      <c r="D285"/>
    </row>
    <row r="286" spans="1:4" x14ac:dyDescent="0.25">
      <c r="A286" s="173" t="s">
        <v>40</v>
      </c>
      <c r="B286" s="35">
        <v>7470000</v>
      </c>
      <c r="C286" s="35">
        <v>7470000</v>
      </c>
      <c r="D286"/>
    </row>
    <row r="287" spans="1:4" x14ac:dyDescent="0.25">
      <c r="A287" s="176" t="s">
        <v>13</v>
      </c>
      <c r="B287" s="35">
        <v>7470000</v>
      </c>
      <c r="C287" s="35">
        <v>7470000</v>
      </c>
      <c r="D287"/>
    </row>
    <row r="288" spans="1:4" x14ac:dyDescent="0.25">
      <c r="A288" s="174" t="s">
        <v>110</v>
      </c>
      <c r="B288" s="35">
        <v>5840000</v>
      </c>
      <c r="C288" s="35">
        <v>5840000</v>
      </c>
      <c r="D288"/>
    </row>
    <row r="289" spans="1:4" x14ac:dyDescent="0.25">
      <c r="A289" s="174" t="s">
        <v>112</v>
      </c>
      <c r="B289" s="35">
        <v>1630000</v>
      </c>
      <c r="C289" s="35">
        <v>1630000</v>
      </c>
      <c r="D289"/>
    </row>
    <row r="290" spans="1:4" x14ac:dyDescent="0.25">
      <c r="A290" s="15" t="s">
        <v>316</v>
      </c>
      <c r="B290" s="35">
        <v>0</v>
      </c>
      <c r="C290" s="35">
        <v>212000</v>
      </c>
      <c r="D290"/>
    </row>
    <row r="291" spans="1:4" x14ac:dyDescent="0.25">
      <c r="A291" s="161" t="s">
        <v>26</v>
      </c>
      <c r="B291" s="35"/>
      <c r="C291" s="35"/>
      <c r="D291"/>
    </row>
    <row r="292" spans="1:4" x14ac:dyDescent="0.25">
      <c r="A292" s="173" t="s">
        <v>40</v>
      </c>
      <c r="B292" s="35">
        <v>0</v>
      </c>
      <c r="C292" s="35">
        <v>212000</v>
      </c>
      <c r="D292"/>
    </row>
    <row r="293" spans="1:4" x14ac:dyDescent="0.25">
      <c r="A293" s="176" t="s">
        <v>13</v>
      </c>
      <c r="B293" s="35">
        <v>0</v>
      </c>
      <c r="C293" s="35">
        <v>212000</v>
      </c>
      <c r="D293"/>
    </row>
    <row r="294" spans="1:4" x14ac:dyDescent="0.25">
      <c r="A294" s="174" t="s">
        <v>315</v>
      </c>
      <c r="B294" s="35">
        <v>0</v>
      </c>
      <c r="C294" s="35">
        <v>212000</v>
      </c>
      <c r="D294"/>
    </row>
    <row r="295" spans="1:4" x14ac:dyDescent="0.25">
      <c r="A295" s="15" t="s">
        <v>114</v>
      </c>
      <c r="B295" s="35">
        <v>0</v>
      </c>
      <c r="C295" s="35">
        <v>0</v>
      </c>
      <c r="D295"/>
    </row>
    <row r="296" spans="1:4" x14ac:dyDescent="0.25">
      <c r="A296" s="161" t="s">
        <v>26</v>
      </c>
      <c r="B296" s="35"/>
      <c r="C296" s="35"/>
      <c r="D296"/>
    </row>
    <row r="297" spans="1:4" x14ac:dyDescent="0.25">
      <c r="A297" s="173" t="s">
        <v>40</v>
      </c>
      <c r="B297" s="35">
        <v>0</v>
      </c>
      <c r="C297" s="35">
        <v>0</v>
      </c>
      <c r="D297"/>
    </row>
    <row r="298" spans="1:4" x14ac:dyDescent="0.25">
      <c r="A298" s="176" t="s">
        <v>13</v>
      </c>
      <c r="B298" s="35">
        <v>0</v>
      </c>
      <c r="C298" s="35">
        <v>0</v>
      </c>
      <c r="D298"/>
    </row>
    <row r="299" spans="1:4" x14ac:dyDescent="0.25">
      <c r="A299" s="174" t="s">
        <v>113</v>
      </c>
      <c r="B299" s="35">
        <v>0</v>
      </c>
      <c r="C299" s="35">
        <v>0</v>
      </c>
      <c r="D299"/>
    </row>
    <row r="300" spans="1:4" x14ac:dyDescent="0.25">
      <c r="A300" s="15" t="s">
        <v>116</v>
      </c>
      <c r="B300" s="35">
        <v>68850000</v>
      </c>
      <c r="C300" s="35">
        <v>70525900</v>
      </c>
      <c r="D300"/>
    </row>
    <row r="301" spans="1:4" x14ac:dyDescent="0.25">
      <c r="A301" s="161" t="s">
        <v>306</v>
      </c>
      <c r="B301" s="35"/>
      <c r="C301" s="35"/>
      <c r="D301"/>
    </row>
    <row r="302" spans="1:4" x14ac:dyDescent="0.25">
      <c r="A302" s="173" t="s">
        <v>40</v>
      </c>
      <c r="B302" s="35">
        <v>51350000</v>
      </c>
      <c r="C302" s="35">
        <v>52350000</v>
      </c>
      <c r="D302"/>
    </row>
    <row r="303" spans="1:4" x14ac:dyDescent="0.25">
      <c r="A303" s="176" t="s">
        <v>13</v>
      </c>
      <c r="B303" s="35">
        <v>50250000</v>
      </c>
      <c r="C303" s="35">
        <v>51250000</v>
      </c>
      <c r="D303"/>
    </row>
    <row r="304" spans="1:4" x14ac:dyDescent="0.25">
      <c r="A304" s="174" t="s">
        <v>133</v>
      </c>
      <c r="B304" s="35">
        <v>60000</v>
      </c>
      <c r="C304" s="35">
        <v>60000</v>
      </c>
      <c r="D304"/>
    </row>
    <row r="305" spans="1:4" x14ac:dyDescent="0.25">
      <c r="A305" s="174" t="s">
        <v>117</v>
      </c>
      <c r="B305" s="35">
        <v>1340000</v>
      </c>
      <c r="C305" s="35">
        <v>1340000</v>
      </c>
      <c r="D305"/>
    </row>
    <row r="306" spans="1:4" x14ac:dyDescent="0.25">
      <c r="A306" s="174" t="s">
        <v>123</v>
      </c>
      <c r="B306" s="35">
        <v>250000</v>
      </c>
      <c r="C306" s="35">
        <v>1250000</v>
      </c>
      <c r="D306"/>
    </row>
    <row r="307" spans="1:4" x14ac:dyDescent="0.25">
      <c r="A307" s="174" t="s">
        <v>124</v>
      </c>
      <c r="B307" s="35">
        <v>590000</v>
      </c>
      <c r="C307" s="35">
        <v>590000</v>
      </c>
      <c r="D307"/>
    </row>
    <row r="308" spans="1:4" x14ac:dyDescent="0.25">
      <c r="A308" s="174" t="s">
        <v>115</v>
      </c>
      <c r="B308" s="35">
        <v>32200000</v>
      </c>
      <c r="C308" s="35">
        <v>32200000</v>
      </c>
      <c r="D308"/>
    </row>
    <row r="309" spans="1:4" x14ac:dyDescent="0.25">
      <c r="A309" s="174" t="s">
        <v>127</v>
      </c>
      <c r="B309" s="35">
        <v>40000</v>
      </c>
      <c r="C309" s="35">
        <v>40000</v>
      </c>
      <c r="D309"/>
    </row>
    <row r="310" spans="1:4" x14ac:dyDescent="0.25">
      <c r="A310" s="174" t="s">
        <v>120</v>
      </c>
      <c r="B310" s="35">
        <v>230000</v>
      </c>
      <c r="C310" s="35">
        <v>230000</v>
      </c>
      <c r="D310"/>
    </row>
    <row r="311" spans="1:4" x14ac:dyDescent="0.25">
      <c r="A311" s="174" t="s">
        <v>122</v>
      </c>
      <c r="B311" s="35">
        <v>40000</v>
      </c>
      <c r="C311" s="35">
        <v>40000</v>
      </c>
      <c r="D311"/>
    </row>
    <row r="312" spans="1:4" x14ac:dyDescent="0.25">
      <c r="A312" s="174" t="s">
        <v>131</v>
      </c>
      <c r="B312" s="35">
        <v>110000</v>
      </c>
      <c r="C312" s="35">
        <v>110000</v>
      </c>
      <c r="D312"/>
    </row>
    <row r="313" spans="1:4" x14ac:dyDescent="0.25">
      <c r="A313" s="174" t="s">
        <v>135</v>
      </c>
      <c r="B313" s="35">
        <v>50000</v>
      </c>
      <c r="C313" s="35">
        <v>50000</v>
      </c>
      <c r="D313"/>
    </row>
    <row r="314" spans="1:4" x14ac:dyDescent="0.25">
      <c r="A314" s="174" t="s">
        <v>130</v>
      </c>
      <c r="B314" s="35">
        <v>1900000</v>
      </c>
      <c r="C314" s="35">
        <v>1900000</v>
      </c>
      <c r="D314"/>
    </row>
    <row r="315" spans="1:4" x14ac:dyDescent="0.25">
      <c r="A315" s="174" t="s">
        <v>121</v>
      </c>
      <c r="B315" s="35">
        <v>170000</v>
      </c>
      <c r="C315" s="35">
        <v>170000</v>
      </c>
      <c r="D315"/>
    </row>
    <row r="316" spans="1:4" x14ac:dyDescent="0.25">
      <c r="A316" s="174" t="s">
        <v>107</v>
      </c>
      <c r="B316" s="35">
        <v>170000</v>
      </c>
      <c r="C316" s="35">
        <v>170000</v>
      </c>
      <c r="D316"/>
    </row>
    <row r="317" spans="1:4" x14ac:dyDescent="0.25">
      <c r="A317" s="174" t="s">
        <v>125</v>
      </c>
      <c r="B317" s="35">
        <v>290000</v>
      </c>
      <c r="C317" s="35">
        <v>290000</v>
      </c>
      <c r="D317"/>
    </row>
    <row r="318" spans="1:4" x14ac:dyDescent="0.25">
      <c r="A318" s="174" t="s">
        <v>128</v>
      </c>
      <c r="B318" s="35">
        <v>230000</v>
      </c>
      <c r="C318" s="35">
        <v>230000</v>
      </c>
      <c r="D318"/>
    </row>
    <row r="319" spans="1:4" x14ac:dyDescent="0.25">
      <c r="A319" s="174" t="s">
        <v>132</v>
      </c>
      <c r="B319" s="35">
        <v>120000</v>
      </c>
      <c r="C319" s="35">
        <v>120000</v>
      </c>
      <c r="D319"/>
    </row>
    <row r="320" spans="1:4" x14ac:dyDescent="0.25">
      <c r="A320" s="174" t="s">
        <v>118</v>
      </c>
      <c r="B320" s="35">
        <v>8390000</v>
      </c>
      <c r="C320" s="35">
        <v>8390000</v>
      </c>
      <c r="D320"/>
    </row>
    <row r="321" spans="1:4" x14ac:dyDescent="0.25">
      <c r="A321" s="174" t="s">
        <v>129</v>
      </c>
      <c r="B321" s="35">
        <v>570000</v>
      </c>
      <c r="C321" s="35">
        <v>570000</v>
      </c>
      <c r="D321"/>
    </row>
    <row r="322" spans="1:4" x14ac:dyDescent="0.25">
      <c r="A322" s="174" t="s">
        <v>126</v>
      </c>
      <c r="B322" s="35">
        <v>510000</v>
      </c>
      <c r="C322" s="35">
        <v>510000</v>
      </c>
      <c r="D322"/>
    </row>
    <row r="323" spans="1:4" x14ac:dyDescent="0.25">
      <c r="A323" s="174" t="s">
        <v>119</v>
      </c>
      <c r="B323" s="35">
        <v>2990000</v>
      </c>
      <c r="C323" s="35">
        <v>2990000</v>
      </c>
      <c r="D323"/>
    </row>
    <row r="324" spans="1:4" x14ac:dyDescent="0.25">
      <c r="A324" s="176" t="s">
        <v>16</v>
      </c>
      <c r="B324" s="35">
        <v>1100000</v>
      </c>
      <c r="C324" s="35">
        <v>1100000</v>
      </c>
      <c r="D324"/>
    </row>
    <row r="325" spans="1:4" x14ac:dyDescent="0.25">
      <c r="A325" s="174" t="s">
        <v>82</v>
      </c>
      <c r="B325" s="35">
        <v>100000</v>
      </c>
      <c r="C325" s="35">
        <v>100000</v>
      </c>
      <c r="D325"/>
    </row>
    <row r="326" spans="1:4" x14ac:dyDescent="0.25">
      <c r="A326" s="174" t="s">
        <v>136</v>
      </c>
      <c r="B326" s="35">
        <v>100000</v>
      </c>
      <c r="C326" s="35">
        <v>100000</v>
      </c>
      <c r="D326"/>
    </row>
    <row r="327" spans="1:4" x14ac:dyDescent="0.25">
      <c r="A327" s="174" t="s">
        <v>137</v>
      </c>
      <c r="B327" s="35">
        <v>900000</v>
      </c>
      <c r="C327" s="35">
        <v>900000</v>
      </c>
      <c r="D327"/>
    </row>
    <row r="328" spans="1:4" x14ac:dyDescent="0.25">
      <c r="A328" s="173" t="s">
        <v>23</v>
      </c>
      <c r="B328" s="35">
        <v>350000</v>
      </c>
      <c r="C328" s="35">
        <v>350000</v>
      </c>
      <c r="D328"/>
    </row>
    <row r="329" spans="1:4" x14ac:dyDescent="0.25">
      <c r="A329" s="176" t="s">
        <v>13</v>
      </c>
      <c r="B329" s="35">
        <v>350000</v>
      </c>
      <c r="C329" s="35">
        <v>350000</v>
      </c>
      <c r="D329"/>
    </row>
    <row r="330" spans="1:4" x14ac:dyDescent="0.25">
      <c r="A330" s="174" t="s">
        <v>142</v>
      </c>
      <c r="B330" s="35">
        <v>150000</v>
      </c>
      <c r="C330" s="35">
        <v>150000</v>
      </c>
      <c r="D330"/>
    </row>
    <row r="331" spans="1:4" x14ac:dyDescent="0.25">
      <c r="A331" s="174" t="s">
        <v>143</v>
      </c>
      <c r="B331" s="35">
        <v>200000</v>
      </c>
      <c r="C331" s="35">
        <v>200000</v>
      </c>
      <c r="D331"/>
    </row>
    <row r="332" spans="1:4" x14ac:dyDescent="0.25">
      <c r="A332" s="173" t="s">
        <v>30</v>
      </c>
      <c r="B332" s="35">
        <v>4400000</v>
      </c>
      <c r="C332" s="35">
        <v>4400000</v>
      </c>
      <c r="D332"/>
    </row>
    <row r="333" spans="1:4" x14ac:dyDescent="0.25">
      <c r="A333" s="176" t="s">
        <v>13</v>
      </c>
      <c r="B333" s="35">
        <v>4400000</v>
      </c>
      <c r="C333" s="35">
        <v>4400000</v>
      </c>
      <c r="D333"/>
    </row>
    <row r="334" spans="1:4" x14ac:dyDescent="0.25">
      <c r="A334" s="174" t="s">
        <v>67</v>
      </c>
      <c r="B334" s="35">
        <v>1200000</v>
      </c>
      <c r="C334" s="35">
        <v>1200000</v>
      </c>
      <c r="D334"/>
    </row>
    <row r="335" spans="1:4" x14ac:dyDescent="0.25">
      <c r="A335" s="174" t="s">
        <v>138</v>
      </c>
      <c r="B335" s="35">
        <v>250000</v>
      </c>
      <c r="C335" s="35">
        <v>250000</v>
      </c>
      <c r="D335"/>
    </row>
    <row r="336" spans="1:4" x14ac:dyDescent="0.25">
      <c r="A336" s="174" t="s">
        <v>141</v>
      </c>
      <c r="B336" s="35">
        <v>1000000</v>
      </c>
      <c r="C336" s="35">
        <v>1000000</v>
      </c>
      <c r="D336"/>
    </row>
    <row r="337" spans="1:4" x14ac:dyDescent="0.25">
      <c r="A337" s="174" t="s">
        <v>46</v>
      </c>
      <c r="B337" s="35">
        <v>700000</v>
      </c>
      <c r="C337" s="35">
        <v>700000</v>
      </c>
      <c r="D337"/>
    </row>
    <row r="338" spans="1:4" x14ac:dyDescent="0.25">
      <c r="A338" s="174" t="s">
        <v>140</v>
      </c>
      <c r="B338" s="35">
        <v>1050000</v>
      </c>
      <c r="C338" s="35">
        <v>1050000</v>
      </c>
      <c r="D338"/>
    </row>
    <row r="339" spans="1:4" x14ac:dyDescent="0.25">
      <c r="A339" s="174" t="s">
        <v>139</v>
      </c>
      <c r="B339" s="35">
        <v>200000</v>
      </c>
      <c r="C339" s="35">
        <v>200000</v>
      </c>
      <c r="D339"/>
    </row>
    <row r="340" spans="1:4" x14ac:dyDescent="0.25">
      <c r="A340" s="161" t="s">
        <v>26</v>
      </c>
      <c r="B340" s="35"/>
      <c r="C340" s="35"/>
      <c r="D340"/>
    </row>
    <row r="341" spans="1:4" x14ac:dyDescent="0.25">
      <c r="A341" s="173" t="s">
        <v>40</v>
      </c>
      <c r="B341" s="35">
        <v>0</v>
      </c>
      <c r="C341" s="35">
        <v>2575900</v>
      </c>
      <c r="D341"/>
    </row>
    <row r="342" spans="1:4" x14ac:dyDescent="0.25">
      <c r="A342" s="176" t="s">
        <v>13</v>
      </c>
      <c r="B342" s="35">
        <v>0</v>
      </c>
      <c r="C342" s="35">
        <v>2575900</v>
      </c>
      <c r="D342"/>
    </row>
    <row r="343" spans="1:4" x14ac:dyDescent="0.25">
      <c r="A343" s="174" t="s">
        <v>395</v>
      </c>
      <c r="B343" s="35">
        <v>0</v>
      </c>
      <c r="C343" s="35">
        <v>62500</v>
      </c>
      <c r="D343"/>
    </row>
    <row r="344" spans="1:4" x14ac:dyDescent="0.25">
      <c r="A344" s="174" t="s">
        <v>418</v>
      </c>
      <c r="B344" s="35">
        <v>0</v>
      </c>
      <c r="C344" s="35">
        <v>2513400</v>
      </c>
      <c r="D344"/>
    </row>
    <row r="345" spans="1:4" x14ac:dyDescent="0.25">
      <c r="A345" s="161" t="s">
        <v>310</v>
      </c>
      <c r="B345" s="35">
        <v>3000000</v>
      </c>
      <c r="C345" s="35">
        <v>3000000</v>
      </c>
      <c r="D345"/>
    </row>
    <row r="346" spans="1:4" x14ac:dyDescent="0.25">
      <c r="A346" s="161" t="s">
        <v>333</v>
      </c>
      <c r="B346" s="35"/>
      <c r="C346" s="35"/>
      <c r="D346"/>
    </row>
    <row r="347" spans="1:4" x14ac:dyDescent="0.25">
      <c r="A347" s="173" t="s">
        <v>23</v>
      </c>
      <c r="B347" s="35">
        <v>9750000</v>
      </c>
      <c r="C347" s="35">
        <v>7850000</v>
      </c>
      <c r="D347"/>
    </row>
    <row r="348" spans="1:4" x14ac:dyDescent="0.25">
      <c r="A348" s="176" t="s">
        <v>16</v>
      </c>
      <c r="B348" s="35">
        <v>9750000</v>
      </c>
      <c r="C348" s="35">
        <v>7850000</v>
      </c>
      <c r="D348"/>
    </row>
    <row r="349" spans="1:4" x14ac:dyDescent="0.25">
      <c r="A349" s="174" t="s">
        <v>300</v>
      </c>
      <c r="B349" s="35">
        <v>1450000</v>
      </c>
      <c r="C349" s="35">
        <v>550000</v>
      </c>
      <c r="D349"/>
    </row>
    <row r="350" spans="1:4" x14ac:dyDescent="0.25">
      <c r="A350" s="174" t="s">
        <v>301</v>
      </c>
      <c r="B350" s="35">
        <v>7300000</v>
      </c>
      <c r="C350" s="35">
        <v>7300000</v>
      </c>
      <c r="D350"/>
    </row>
    <row r="351" spans="1:4" x14ac:dyDescent="0.25">
      <c r="A351" s="174" t="s">
        <v>302</v>
      </c>
      <c r="B351" s="35">
        <v>1000000</v>
      </c>
      <c r="C351" s="35">
        <v>0</v>
      </c>
      <c r="D351"/>
    </row>
    <row r="352" spans="1:4" x14ac:dyDescent="0.25">
      <c r="A352" s="15" t="s">
        <v>145</v>
      </c>
      <c r="B352" s="35">
        <v>0</v>
      </c>
      <c r="C352" s="35">
        <v>0</v>
      </c>
      <c r="D352"/>
    </row>
    <row r="353" spans="1:4" x14ac:dyDescent="0.25">
      <c r="A353" s="161" t="s">
        <v>306</v>
      </c>
      <c r="B353" s="35"/>
      <c r="C353" s="35"/>
      <c r="D353"/>
    </row>
    <row r="354" spans="1:4" x14ac:dyDescent="0.25">
      <c r="A354" s="173" t="s">
        <v>23</v>
      </c>
      <c r="B354" s="35">
        <v>0</v>
      </c>
      <c r="C354" s="35">
        <v>0</v>
      </c>
      <c r="D354"/>
    </row>
    <row r="355" spans="1:4" x14ac:dyDescent="0.25">
      <c r="A355" s="176" t="s">
        <v>13</v>
      </c>
      <c r="B355" s="35">
        <v>0</v>
      </c>
      <c r="C355" s="35">
        <v>0</v>
      </c>
      <c r="D355"/>
    </row>
    <row r="356" spans="1:4" x14ac:dyDescent="0.25">
      <c r="A356" s="174" t="s">
        <v>144</v>
      </c>
      <c r="B356" s="35">
        <v>0</v>
      </c>
      <c r="C356" s="35">
        <v>0</v>
      </c>
      <c r="D356"/>
    </row>
    <row r="357" spans="1:4" x14ac:dyDescent="0.25">
      <c r="A357" s="15" t="s">
        <v>147</v>
      </c>
      <c r="B357" s="35">
        <v>120000</v>
      </c>
      <c r="C357" s="35">
        <v>120000</v>
      </c>
      <c r="D357"/>
    </row>
    <row r="358" spans="1:4" x14ac:dyDescent="0.25">
      <c r="A358" s="161" t="s">
        <v>306</v>
      </c>
      <c r="B358" s="35"/>
      <c r="C358" s="35"/>
    </row>
    <row r="359" spans="1:4" x14ac:dyDescent="0.25">
      <c r="A359" s="173" t="s">
        <v>40</v>
      </c>
      <c r="B359" s="35">
        <v>120000</v>
      </c>
      <c r="C359" s="35">
        <v>120000</v>
      </c>
    </row>
    <row r="360" spans="1:4" x14ac:dyDescent="0.25">
      <c r="A360" s="176" t="s">
        <v>13</v>
      </c>
      <c r="B360" s="35">
        <v>120000</v>
      </c>
      <c r="C360" s="35">
        <v>120000</v>
      </c>
    </row>
    <row r="361" spans="1:4" x14ac:dyDescent="0.25">
      <c r="A361" s="174" t="s">
        <v>146</v>
      </c>
      <c r="B361" s="35">
        <v>120000</v>
      </c>
      <c r="C361" s="35">
        <v>120000</v>
      </c>
    </row>
    <row r="362" spans="1:4" x14ac:dyDescent="0.25">
      <c r="A362" s="15" t="s">
        <v>149</v>
      </c>
      <c r="B362" s="35">
        <v>400000</v>
      </c>
      <c r="C362" s="35">
        <v>400000</v>
      </c>
    </row>
    <row r="363" spans="1:4" x14ac:dyDescent="0.25">
      <c r="A363" s="161" t="s">
        <v>306</v>
      </c>
      <c r="B363" s="35"/>
      <c r="C363" s="35"/>
    </row>
    <row r="364" spans="1:4" x14ac:dyDescent="0.25">
      <c r="A364" s="173" t="s">
        <v>40</v>
      </c>
      <c r="B364" s="35">
        <v>400000</v>
      </c>
      <c r="C364" s="35">
        <v>400000</v>
      </c>
    </row>
    <row r="365" spans="1:4" x14ac:dyDescent="0.25">
      <c r="A365" s="176" t="s">
        <v>13</v>
      </c>
      <c r="B365" s="35">
        <v>400000</v>
      </c>
      <c r="C365" s="35">
        <v>400000</v>
      </c>
    </row>
    <row r="366" spans="1:4" x14ac:dyDescent="0.25">
      <c r="A366" s="174" t="s">
        <v>148</v>
      </c>
      <c r="B366" s="35">
        <v>400000</v>
      </c>
      <c r="C366" s="35">
        <v>400000</v>
      </c>
    </row>
    <row r="367" spans="1:4" x14ac:dyDescent="0.25">
      <c r="A367" s="15" t="s">
        <v>151</v>
      </c>
      <c r="B367" s="35">
        <v>0</v>
      </c>
      <c r="C367" s="35">
        <v>494200</v>
      </c>
    </row>
    <row r="368" spans="1:4" x14ac:dyDescent="0.25">
      <c r="A368" s="161" t="s">
        <v>26</v>
      </c>
      <c r="B368" s="35"/>
      <c r="C368" s="35"/>
    </row>
    <row r="369" spans="1:3" x14ac:dyDescent="0.25">
      <c r="A369" s="173" t="s">
        <v>23</v>
      </c>
      <c r="B369" s="35">
        <v>0</v>
      </c>
      <c r="C369" s="35">
        <v>494200</v>
      </c>
    </row>
    <row r="370" spans="1:3" x14ac:dyDescent="0.25">
      <c r="A370" s="176" t="s">
        <v>13</v>
      </c>
      <c r="B370" s="35">
        <v>0</v>
      </c>
      <c r="C370" s="35">
        <v>494200</v>
      </c>
    </row>
    <row r="371" spans="1:3" x14ac:dyDescent="0.25">
      <c r="A371" s="174" t="s">
        <v>150</v>
      </c>
      <c r="B371" s="35">
        <v>0</v>
      </c>
      <c r="C371" s="35">
        <v>494200</v>
      </c>
    </row>
    <row r="372" spans="1:3" x14ac:dyDescent="0.25">
      <c r="A372" s="15" t="s">
        <v>153</v>
      </c>
      <c r="B372" s="35">
        <v>138657000</v>
      </c>
      <c r="C372" s="35">
        <v>259049300</v>
      </c>
    </row>
  </sheetData>
  <pageMargins left="0.7" right="0.7" top="0.78740157499999996" bottom="0.78740157499999996" header="0.3" footer="0.3"/>
  <pageSetup paperSize="9" scale="70" fitToHeight="0" orientation="portrait" r:id="rId2"/>
  <headerFooter>
    <oddFooter>&amp;C&amp;A&amp;P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D83"/>
  <sheetViews>
    <sheetView topLeftCell="A64" zoomScaleNormal="100" workbookViewId="0">
      <selection activeCell="B121" sqref="B121"/>
    </sheetView>
  </sheetViews>
  <sheetFormatPr defaultRowHeight="15" x14ac:dyDescent="0.25"/>
  <cols>
    <col min="1" max="1" width="31.140625" style="166" customWidth="1"/>
    <col min="2" max="3" width="13.7109375" style="35" customWidth="1"/>
    <col min="4" max="4" width="14.5703125" style="35" customWidth="1"/>
  </cols>
  <sheetData>
    <row r="1" spans="1:4" s="141" customFormat="1" ht="18.75" x14ac:dyDescent="0.3">
      <c r="A1" s="34" t="s">
        <v>334</v>
      </c>
      <c r="B1" s="35"/>
      <c r="C1" s="35"/>
      <c r="D1" s="35"/>
    </row>
    <row r="2" spans="1:4" ht="18.75" x14ac:dyDescent="0.3">
      <c r="A2" s="54" t="s">
        <v>248</v>
      </c>
    </row>
    <row r="4" spans="1:4" s="48" customFormat="1" ht="32.25" customHeight="1" x14ac:dyDescent="0.25">
      <c r="A4" s="163" t="s">
        <v>249</v>
      </c>
      <c r="B4" s="50" t="s">
        <v>155</v>
      </c>
      <c r="C4" s="50" t="s">
        <v>156</v>
      </c>
      <c r="D4" s="50" t="s">
        <v>195</v>
      </c>
    </row>
    <row r="5" spans="1:4" s="45" customFormat="1" x14ac:dyDescent="0.25">
      <c r="A5" s="164" t="s">
        <v>255</v>
      </c>
      <c r="B5" s="52">
        <f>'Zdaňovaná činnost data'!D2-'Zdaňovaná činnost data'!D13</f>
        <v>410000</v>
      </c>
      <c r="C5" s="52">
        <f>'Zdaňovaná činnost data'!E2-'Zdaňovaná činnost data'!E13</f>
        <v>530000</v>
      </c>
      <c r="D5" s="52">
        <f>'Zdaňovaná činnost data'!F2-'Zdaňovaná činnost data'!F13</f>
        <v>9340000</v>
      </c>
    </row>
    <row r="7" spans="1:4" s="48" customFormat="1" ht="30" x14ac:dyDescent="0.25">
      <c r="A7" s="165" t="s">
        <v>246</v>
      </c>
      <c r="B7" s="51" t="s">
        <v>155</v>
      </c>
      <c r="C7" s="51" t="s">
        <v>156</v>
      </c>
      <c r="D7" s="51" t="s">
        <v>195</v>
      </c>
    </row>
    <row r="8" spans="1:4" x14ac:dyDescent="0.25">
      <c r="A8" s="15" t="s">
        <v>202</v>
      </c>
      <c r="B8" s="35">
        <v>36800000</v>
      </c>
      <c r="C8" s="35">
        <v>36800000</v>
      </c>
      <c r="D8" s="35">
        <v>42050000</v>
      </c>
    </row>
    <row r="9" spans="1:4" x14ac:dyDescent="0.25">
      <c r="A9" s="15" t="s">
        <v>230</v>
      </c>
      <c r="B9" s="35">
        <v>5480000</v>
      </c>
      <c r="C9" s="35">
        <v>5480000</v>
      </c>
      <c r="D9" s="35">
        <v>6650000</v>
      </c>
    </row>
    <row r="10" spans="1:4" x14ac:dyDescent="0.25">
      <c r="A10" s="15" t="s">
        <v>229</v>
      </c>
      <c r="B10" s="35">
        <v>29930000</v>
      </c>
      <c r="C10" s="35">
        <v>29930000</v>
      </c>
      <c r="D10" s="35">
        <v>33500000</v>
      </c>
    </row>
    <row r="11" spans="1:4" x14ac:dyDescent="0.25">
      <c r="A11" s="15" t="s">
        <v>203</v>
      </c>
      <c r="B11" s="35">
        <v>1390000</v>
      </c>
      <c r="C11" s="35">
        <v>1390000</v>
      </c>
      <c r="D11" s="35">
        <v>1900000</v>
      </c>
    </row>
    <row r="12" spans="1:4" x14ac:dyDescent="0.25">
      <c r="A12" s="15" t="s">
        <v>204</v>
      </c>
      <c r="B12" s="35">
        <v>100000</v>
      </c>
      <c r="C12" s="35">
        <v>100000</v>
      </c>
      <c r="D12" s="35">
        <v>100000</v>
      </c>
    </row>
    <row r="13" spans="1:4" x14ac:dyDescent="0.25">
      <c r="A13" s="15" t="s">
        <v>204</v>
      </c>
      <c r="B13" s="35">
        <v>0</v>
      </c>
      <c r="C13" s="35">
        <v>0</v>
      </c>
      <c r="D13" s="35">
        <v>0</v>
      </c>
    </row>
    <row r="14" spans="1:4" x14ac:dyDescent="0.25">
      <c r="A14" s="15" t="s">
        <v>205</v>
      </c>
      <c r="B14" s="35">
        <v>100000</v>
      </c>
      <c r="C14" s="35">
        <v>100000</v>
      </c>
      <c r="D14" s="35">
        <v>100000</v>
      </c>
    </row>
    <row r="15" spans="1:4" x14ac:dyDescent="0.25">
      <c r="A15" s="15" t="s">
        <v>260</v>
      </c>
      <c r="B15" s="35">
        <v>0</v>
      </c>
      <c r="C15" s="35">
        <v>0</v>
      </c>
      <c r="D15" s="35">
        <v>0</v>
      </c>
    </row>
    <row r="16" spans="1:4" x14ac:dyDescent="0.25">
      <c r="A16" s="15" t="s">
        <v>261</v>
      </c>
      <c r="B16" s="35">
        <v>0</v>
      </c>
      <c r="C16" s="35">
        <v>0</v>
      </c>
      <c r="D16" s="35">
        <v>0</v>
      </c>
    </row>
    <row r="17" spans="1:4" x14ac:dyDescent="0.25">
      <c r="A17" s="15" t="s">
        <v>206</v>
      </c>
      <c r="B17" s="35">
        <v>2000000</v>
      </c>
      <c r="C17" s="35">
        <v>2000000</v>
      </c>
      <c r="D17" s="35">
        <v>0</v>
      </c>
    </row>
    <row r="18" spans="1:4" x14ac:dyDescent="0.25">
      <c r="A18" s="15" t="s">
        <v>206</v>
      </c>
      <c r="B18" s="35">
        <v>2000000</v>
      </c>
      <c r="C18" s="35">
        <v>2000000</v>
      </c>
      <c r="D18" s="35">
        <v>0</v>
      </c>
    </row>
    <row r="19" spans="1:4" x14ac:dyDescent="0.25">
      <c r="A19" s="160" t="s">
        <v>153</v>
      </c>
      <c r="B19" s="53">
        <v>38900000</v>
      </c>
      <c r="C19" s="53">
        <v>38900000</v>
      </c>
      <c r="D19" s="53">
        <v>42150000</v>
      </c>
    </row>
    <row r="21" spans="1:4" s="48" customFormat="1" ht="30" x14ac:dyDescent="0.25">
      <c r="A21" s="165" t="s">
        <v>247</v>
      </c>
      <c r="B21" s="51" t="s">
        <v>155</v>
      </c>
      <c r="C21" s="51" t="s">
        <v>156</v>
      </c>
      <c r="D21" s="51" t="s">
        <v>195</v>
      </c>
    </row>
    <row r="22" spans="1:4" x14ac:dyDescent="0.25">
      <c r="A22" s="15" t="s">
        <v>207</v>
      </c>
      <c r="B22" s="35">
        <v>14340000</v>
      </c>
      <c r="C22" s="35">
        <v>14220000</v>
      </c>
      <c r="D22" s="35">
        <v>13360000</v>
      </c>
    </row>
    <row r="23" spans="1:4" x14ac:dyDescent="0.25">
      <c r="A23" s="15" t="s">
        <v>208</v>
      </c>
      <c r="B23" s="35">
        <v>13110000</v>
      </c>
      <c r="C23" s="35">
        <v>13110000</v>
      </c>
      <c r="D23" s="35">
        <v>12020000</v>
      </c>
    </row>
    <row r="24" spans="1:4" x14ac:dyDescent="0.25">
      <c r="A24" s="15" t="s">
        <v>209</v>
      </c>
      <c r="B24" s="35">
        <v>1230000</v>
      </c>
      <c r="C24" s="35">
        <v>1110000</v>
      </c>
      <c r="D24" s="35">
        <v>1340000</v>
      </c>
    </row>
    <row r="25" spans="1:4" x14ac:dyDescent="0.25">
      <c r="A25" s="15" t="s">
        <v>210</v>
      </c>
      <c r="B25" s="35">
        <v>12200000</v>
      </c>
      <c r="C25" s="35">
        <v>12200000</v>
      </c>
      <c r="D25" s="35">
        <v>9000000</v>
      </c>
    </row>
    <row r="26" spans="1:4" x14ac:dyDescent="0.25">
      <c r="A26" s="175" t="s">
        <v>318</v>
      </c>
      <c r="B26" s="35">
        <v>0</v>
      </c>
      <c r="C26" s="35">
        <v>0</v>
      </c>
      <c r="D26" s="35">
        <v>6000000</v>
      </c>
    </row>
    <row r="27" spans="1:4" x14ac:dyDescent="0.25">
      <c r="A27" s="175" t="s">
        <v>319</v>
      </c>
      <c r="B27" s="35">
        <v>0</v>
      </c>
      <c r="C27" s="35">
        <v>0</v>
      </c>
      <c r="D27" s="35">
        <v>3000000</v>
      </c>
    </row>
    <row r="28" spans="1:4" x14ac:dyDescent="0.25">
      <c r="A28" s="175" t="s">
        <v>320</v>
      </c>
      <c r="B28" s="35">
        <v>11500000</v>
      </c>
      <c r="C28" s="35">
        <v>11500000</v>
      </c>
      <c r="D28" s="35">
        <v>0</v>
      </c>
    </row>
    <row r="29" spans="1:4" x14ac:dyDescent="0.25">
      <c r="A29" s="175" t="s">
        <v>321</v>
      </c>
      <c r="B29" s="35">
        <v>700000</v>
      </c>
      <c r="C29" s="35">
        <v>700000</v>
      </c>
      <c r="D29" s="35">
        <v>0</v>
      </c>
    </row>
    <row r="30" spans="1:4" x14ac:dyDescent="0.25">
      <c r="A30" s="15" t="s">
        <v>215</v>
      </c>
      <c r="B30" s="35">
        <v>2000000</v>
      </c>
      <c r="C30" s="35">
        <v>2000000</v>
      </c>
      <c r="D30" s="35">
        <v>0</v>
      </c>
    </row>
    <row r="31" spans="1:4" x14ac:dyDescent="0.25">
      <c r="A31" s="15" t="s">
        <v>216</v>
      </c>
      <c r="B31" s="35">
        <v>2000000</v>
      </c>
      <c r="C31" s="35">
        <v>2000000</v>
      </c>
      <c r="D31" s="35">
        <v>0</v>
      </c>
    </row>
    <row r="32" spans="1:4" x14ac:dyDescent="0.25">
      <c r="A32" s="15" t="s">
        <v>214</v>
      </c>
      <c r="B32" s="35">
        <v>0</v>
      </c>
      <c r="C32" s="35">
        <v>0</v>
      </c>
      <c r="D32" s="35">
        <v>0</v>
      </c>
    </row>
    <row r="33" spans="1:4" x14ac:dyDescent="0.25">
      <c r="A33" s="15" t="s">
        <v>214</v>
      </c>
      <c r="B33" s="35">
        <v>0</v>
      </c>
      <c r="C33" s="35">
        <v>0</v>
      </c>
      <c r="D33" s="35">
        <v>0</v>
      </c>
    </row>
    <row r="34" spans="1:4" x14ac:dyDescent="0.25">
      <c r="A34" s="15" t="s">
        <v>211</v>
      </c>
      <c r="B34" s="35">
        <v>9950000</v>
      </c>
      <c r="C34" s="35">
        <v>9950000</v>
      </c>
      <c r="D34" s="35">
        <v>10450000</v>
      </c>
    </row>
    <row r="35" spans="1:4" x14ac:dyDescent="0.25">
      <c r="A35" s="15" t="s">
        <v>212</v>
      </c>
      <c r="B35" s="35">
        <v>8500000</v>
      </c>
      <c r="C35" s="35">
        <v>8500000</v>
      </c>
      <c r="D35" s="35">
        <v>9000000</v>
      </c>
    </row>
    <row r="36" spans="1:4" x14ac:dyDescent="0.25">
      <c r="A36" s="15" t="s">
        <v>213</v>
      </c>
      <c r="B36" s="35">
        <v>1450000</v>
      </c>
      <c r="C36" s="35">
        <v>1450000</v>
      </c>
      <c r="D36" s="35">
        <v>1450000</v>
      </c>
    </row>
    <row r="37" spans="1:4" x14ac:dyDescent="0.25">
      <c r="A37" s="160" t="s">
        <v>153</v>
      </c>
      <c r="B37" s="53">
        <v>38490000</v>
      </c>
      <c r="C37" s="53">
        <v>38370000</v>
      </c>
      <c r="D37" s="53">
        <v>32810000</v>
      </c>
    </row>
    <row r="38" spans="1:4" x14ac:dyDescent="0.25">
      <c r="A38"/>
      <c r="B38"/>
      <c r="C38"/>
      <c r="D38"/>
    </row>
    <row r="39" spans="1:4" x14ac:dyDescent="0.25">
      <c r="A39" s="15"/>
    </row>
    <row r="40" spans="1:4" s="141" customFormat="1" x14ac:dyDescent="0.25">
      <c r="A40" s="15"/>
      <c r="B40" s="35"/>
      <c r="C40" s="35"/>
      <c r="D40" s="35"/>
    </row>
    <row r="41" spans="1:4" s="141" customFormat="1" x14ac:dyDescent="0.25">
      <c r="A41" s="15"/>
      <c r="B41" s="35"/>
      <c r="C41" s="35"/>
      <c r="D41" s="35"/>
    </row>
    <row r="42" spans="1:4" s="141" customFormat="1" x14ac:dyDescent="0.25">
      <c r="A42" s="15"/>
      <c r="B42" s="35"/>
      <c r="C42" s="35"/>
      <c r="D42" s="35"/>
    </row>
    <row r="43" spans="1:4" s="141" customFormat="1" x14ac:dyDescent="0.25">
      <c r="A43" s="15"/>
      <c r="B43" s="35"/>
      <c r="C43" s="35"/>
      <c r="D43" s="35"/>
    </row>
    <row r="44" spans="1:4" s="141" customFormat="1" x14ac:dyDescent="0.25">
      <c r="A44" s="15"/>
      <c r="B44" s="35"/>
      <c r="C44" s="35"/>
      <c r="D44" s="35"/>
    </row>
    <row r="45" spans="1:4" s="141" customFormat="1" x14ac:dyDescent="0.25">
      <c r="A45" s="15"/>
      <c r="B45" s="35"/>
      <c r="C45" s="35"/>
      <c r="D45" s="35"/>
    </row>
    <row r="46" spans="1:4" x14ac:dyDescent="0.25">
      <c r="A46" s="15"/>
    </row>
    <row r="47" spans="1:4" x14ac:dyDescent="0.25">
      <c r="A47" s="15"/>
    </row>
    <row r="48" spans="1:4" s="48" customFormat="1" ht="31.5" customHeight="1" x14ac:dyDescent="0.25">
      <c r="A48" s="167" t="s">
        <v>231</v>
      </c>
      <c r="B48" s="168" t="s">
        <v>155</v>
      </c>
      <c r="C48" s="168" t="s">
        <v>156</v>
      </c>
      <c r="D48" s="168" t="s">
        <v>195</v>
      </c>
    </row>
    <row r="49" spans="1:4" s="45" customFormat="1" x14ac:dyDescent="0.25">
      <c r="A49" s="164" t="s">
        <v>250</v>
      </c>
      <c r="B49" s="52">
        <f>'Zdaňovaná činnost data'!D27-'Zdaňovaná činnost data'!D40</f>
        <v>-8590000</v>
      </c>
      <c r="C49" s="52">
        <f>'Zdaňovaná činnost data'!E27-'Zdaňovaná činnost data'!E40</f>
        <v>-5564900</v>
      </c>
      <c r="D49" s="52">
        <f>'Zdaňovaná činnost data'!F27-'Zdaňovaná činnost data'!F40</f>
        <v>1708400</v>
      </c>
    </row>
    <row r="51" spans="1:4" s="48" customFormat="1" ht="30" x14ac:dyDescent="0.25">
      <c r="A51" s="169" t="s">
        <v>245</v>
      </c>
      <c r="B51" s="170" t="s">
        <v>155</v>
      </c>
      <c r="C51" s="170" t="s">
        <v>156</v>
      </c>
      <c r="D51" s="170" t="s">
        <v>195</v>
      </c>
    </row>
    <row r="52" spans="1:4" x14ac:dyDescent="0.25">
      <c r="A52" s="15" t="s">
        <v>218</v>
      </c>
      <c r="B52" s="35">
        <v>44500000</v>
      </c>
      <c r="C52" s="35">
        <v>44500000</v>
      </c>
      <c r="D52" s="35">
        <v>48000000</v>
      </c>
    </row>
    <row r="53" spans="1:4" x14ac:dyDescent="0.25">
      <c r="A53" s="15" t="s">
        <v>202</v>
      </c>
      <c r="B53" s="35">
        <v>29500000</v>
      </c>
      <c r="C53" s="35">
        <v>29500000</v>
      </c>
      <c r="D53" s="35">
        <v>33000000</v>
      </c>
    </row>
    <row r="54" spans="1:4" x14ac:dyDescent="0.25">
      <c r="A54" s="15" t="s">
        <v>259</v>
      </c>
      <c r="B54" s="35">
        <v>15000000</v>
      </c>
      <c r="C54" s="35">
        <v>15000000</v>
      </c>
      <c r="D54" s="35">
        <v>15000000</v>
      </c>
    </row>
    <row r="55" spans="1:4" x14ac:dyDescent="0.25">
      <c r="A55" s="15" t="s">
        <v>221</v>
      </c>
      <c r="B55" s="35">
        <v>9600000</v>
      </c>
      <c r="C55" s="35">
        <v>9600000</v>
      </c>
      <c r="D55" s="35">
        <v>11100000</v>
      </c>
    </row>
    <row r="56" spans="1:4" x14ac:dyDescent="0.25">
      <c r="A56" s="15" t="s">
        <v>202</v>
      </c>
      <c r="B56" s="35">
        <v>6500000</v>
      </c>
      <c r="C56" s="35">
        <v>6500000</v>
      </c>
      <c r="D56" s="35">
        <v>8000000</v>
      </c>
    </row>
    <row r="57" spans="1:4" x14ac:dyDescent="0.25">
      <c r="A57" s="15" t="s">
        <v>259</v>
      </c>
      <c r="B57" s="35">
        <v>3100000</v>
      </c>
      <c r="C57" s="35">
        <v>3100000</v>
      </c>
      <c r="D57" s="35">
        <v>3100000</v>
      </c>
    </row>
    <row r="58" spans="1:4" x14ac:dyDescent="0.25">
      <c r="A58" s="15" t="s">
        <v>223</v>
      </c>
      <c r="B58" s="35">
        <v>600000</v>
      </c>
      <c r="C58" s="35">
        <v>600000</v>
      </c>
      <c r="D58" s="35">
        <v>600000</v>
      </c>
    </row>
    <row r="59" spans="1:4" x14ac:dyDescent="0.25">
      <c r="A59" s="15" t="s">
        <v>204</v>
      </c>
      <c r="B59" s="35">
        <v>0</v>
      </c>
      <c r="C59" s="35">
        <v>0</v>
      </c>
      <c r="D59" s="35">
        <v>0</v>
      </c>
    </row>
    <row r="60" spans="1:4" x14ac:dyDescent="0.25">
      <c r="A60" s="15" t="s">
        <v>217</v>
      </c>
      <c r="B60" s="35">
        <v>500000</v>
      </c>
      <c r="C60" s="35">
        <v>500000</v>
      </c>
      <c r="D60" s="35">
        <v>500000</v>
      </c>
    </row>
    <row r="61" spans="1:4" x14ac:dyDescent="0.25">
      <c r="A61" s="15" t="s">
        <v>205</v>
      </c>
      <c r="B61" s="35">
        <v>100000</v>
      </c>
      <c r="C61" s="35">
        <v>100000</v>
      </c>
      <c r="D61" s="35">
        <v>100000</v>
      </c>
    </row>
    <row r="62" spans="1:4" x14ac:dyDescent="0.25">
      <c r="A62" s="15" t="s">
        <v>260</v>
      </c>
      <c r="B62" s="35">
        <v>0</v>
      </c>
      <c r="C62" s="35">
        <v>0</v>
      </c>
      <c r="D62" s="35">
        <v>0</v>
      </c>
    </row>
    <row r="63" spans="1:4" x14ac:dyDescent="0.25">
      <c r="A63" s="15" t="s">
        <v>261</v>
      </c>
      <c r="B63" s="35">
        <v>0</v>
      </c>
      <c r="C63" s="35">
        <v>0</v>
      </c>
      <c r="D63" s="35">
        <v>0</v>
      </c>
    </row>
    <row r="64" spans="1:4" x14ac:dyDescent="0.25">
      <c r="A64" s="15" t="s">
        <v>222</v>
      </c>
      <c r="B64" s="35">
        <v>2000000</v>
      </c>
      <c r="C64" s="35">
        <v>2000000</v>
      </c>
      <c r="D64" s="35">
        <v>0</v>
      </c>
    </row>
    <row r="65" spans="1:4" x14ac:dyDescent="0.25">
      <c r="A65" s="15" t="s">
        <v>222</v>
      </c>
      <c r="B65" s="35">
        <v>2000000</v>
      </c>
      <c r="C65" s="35">
        <v>2000000</v>
      </c>
      <c r="D65" s="35">
        <v>0</v>
      </c>
    </row>
    <row r="66" spans="1:4" x14ac:dyDescent="0.25">
      <c r="A66" s="171" t="s">
        <v>153</v>
      </c>
      <c r="B66" s="172">
        <v>56700000</v>
      </c>
      <c r="C66" s="172">
        <v>56700000</v>
      </c>
      <c r="D66" s="172">
        <v>59700000</v>
      </c>
    </row>
    <row r="68" spans="1:4" s="48" customFormat="1" ht="30" x14ac:dyDescent="0.25">
      <c r="A68" s="169" t="s">
        <v>224</v>
      </c>
      <c r="B68" s="170" t="s">
        <v>155</v>
      </c>
      <c r="C68" s="170" t="s">
        <v>156</v>
      </c>
      <c r="D68" s="170" t="s">
        <v>195</v>
      </c>
    </row>
    <row r="69" spans="1:4" x14ac:dyDescent="0.25">
      <c r="A69" s="15" t="s">
        <v>225</v>
      </c>
      <c r="B69" s="35">
        <v>50060000</v>
      </c>
      <c r="C69" s="35">
        <v>50060000</v>
      </c>
      <c r="D69" s="35">
        <v>46970000</v>
      </c>
    </row>
    <row r="70" spans="1:4" x14ac:dyDescent="0.25">
      <c r="A70" s="15" t="s">
        <v>264</v>
      </c>
      <c r="B70" s="35">
        <v>0</v>
      </c>
      <c r="C70" s="35">
        <v>0</v>
      </c>
      <c r="D70" s="35">
        <v>0</v>
      </c>
    </row>
    <row r="71" spans="1:4" x14ac:dyDescent="0.25">
      <c r="A71" s="15" t="s">
        <v>262</v>
      </c>
      <c r="B71" s="35">
        <v>24610000</v>
      </c>
      <c r="C71" s="35">
        <v>24610000</v>
      </c>
      <c r="D71" s="35">
        <v>21020000</v>
      </c>
    </row>
    <row r="72" spans="1:4" x14ac:dyDescent="0.25">
      <c r="A72" s="15" t="s">
        <v>263</v>
      </c>
      <c r="B72" s="35">
        <v>9950000</v>
      </c>
      <c r="C72" s="35">
        <v>9950000</v>
      </c>
      <c r="D72" s="35">
        <v>10450000</v>
      </c>
    </row>
    <row r="73" spans="1:4" x14ac:dyDescent="0.25">
      <c r="A73" s="15" t="s">
        <v>259</v>
      </c>
      <c r="B73" s="35">
        <v>15500000</v>
      </c>
      <c r="C73" s="35">
        <v>15500000</v>
      </c>
      <c r="D73" s="35">
        <v>15500000</v>
      </c>
    </row>
    <row r="74" spans="1:4" x14ac:dyDescent="0.25">
      <c r="A74" s="15" t="s">
        <v>226</v>
      </c>
      <c r="B74" s="35">
        <v>5230000</v>
      </c>
      <c r="C74" s="35">
        <v>5110000</v>
      </c>
      <c r="D74" s="35">
        <v>4640000</v>
      </c>
    </row>
    <row r="75" spans="1:4" x14ac:dyDescent="0.25">
      <c r="A75" s="15" t="s">
        <v>262</v>
      </c>
      <c r="B75" s="35">
        <v>1930000</v>
      </c>
      <c r="C75" s="35">
        <v>1810000</v>
      </c>
      <c r="D75" s="35">
        <v>1340000</v>
      </c>
    </row>
    <row r="76" spans="1:4" x14ac:dyDescent="0.25">
      <c r="A76" s="15" t="s">
        <v>259</v>
      </c>
      <c r="B76" s="35">
        <v>3300000</v>
      </c>
      <c r="C76" s="35">
        <v>3300000</v>
      </c>
      <c r="D76" s="35">
        <v>3300000</v>
      </c>
    </row>
    <row r="77" spans="1:4" x14ac:dyDescent="0.25">
      <c r="A77" s="15" t="s">
        <v>227</v>
      </c>
      <c r="B77" s="35">
        <v>0</v>
      </c>
      <c r="C77" s="35">
        <v>0</v>
      </c>
      <c r="D77" s="35">
        <v>0</v>
      </c>
    </row>
    <row r="78" spans="1:4" x14ac:dyDescent="0.25">
      <c r="A78" s="15" t="s">
        <v>227</v>
      </c>
      <c r="B78" s="35">
        <v>0</v>
      </c>
      <c r="C78" s="35">
        <v>0</v>
      </c>
      <c r="D78" s="35">
        <v>0</v>
      </c>
    </row>
    <row r="79" spans="1:4" x14ac:dyDescent="0.25">
      <c r="A79" s="15" t="s">
        <v>228</v>
      </c>
      <c r="B79" s="35">
        <v>8000000</v>
      </c>
      <c r="C79" s="35">
        <v>5094900</v>
      </c>
      <c r="D79" s="35">
        <v>6381600</v>
      </c>
    </row>
    <row r="80" spans="1:4" x14ac:dyDescent="0.25">
      <c r="A80" s="15" t="s">
        <v>228</v>
      </c>
      <c r="B80" s="35">
        <v>8000000</v>
      </c>
      <c r="C80" s="35">
        <v>5094900</v>
      </c>
      <c r="D80" s="35">
        <v>6381600</v>
      </c>
    </row>
    <row r="81" spans="1:4" x14ac:dyDescent="0.25">
      <c r="A81" s="15" t="s">
        <v>222</v>
      </c>
      <c r="B81" s="35">
        <v>2000000</v>
      </c>
      <c r="C81" s="35">
        <v>2000000</v>
      </c>
      <c r="D81" s="35">
        <v>0</v>
      </c>
    </row>
    <row r="82" spans="1:4" x14ac:dyDescent="0.25">
      <c r="A82" s="15" t="s">
        <v>222</v>
      </c>
      <c r="B82" s="35">
        <v>2000000</v>
      </c>
      <c r="C82" s="35">
        <v>2000000</v>
      </c>
      <c r="D82" s="35">
        <v>0</v>
      </c>
    </row>
    <row r="83" spans="1:4" x14ac:dyDescent="0.25">
      <c r="A83" s="171" t="s">
        <v>153</v>
      </c>
      <c r="B83" s="172">
        <v>65290000</v>
      </c>
      <c r="C83" s="172">
        <v>62264900</v>
      </c>
      <c r="D83" s="172">
        <v>57991600</v>
      </c>
    </row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F96"/>
  <sheetViews>
    <sheetView zoomScaleNormal="100" workbookViewId="0">
      <selection activeCell="A37" sqref="A37"/>
    </sheetView>
  </sheetViews>
  <sheetFormatPr defaultRowHeight="15" x14ac:dyDescent="0.25"/>
  <cols>
    <col min="1" max="1" width="43.7109375" customWidth="1"/>
    <col min="2" max="2" width="8" style="48" customWidth="1"/>
    <col min="3" max="3" width="13.7109375" style="48" customWidth="1"/>
    <col min="4" max="4" width="14.5703125" style="48" customWidth="1"/>
  </cols>
  <sheetData>
    <row r="1" spans="1:4" s="141" customFormat="1" ht="18.75" x14ac:dyDescent="0.3">
      <c r="A1" s="34" t="s">
        <v>337</v>
      </c>
      <c r="B1" s="48"/>
      <c r="C1" s="48"/>
      <c r="D1" s="48"/>
    </row>
    <row r="2" spans="1:4" x14ac:dyDescent="0.25">
      <c r="C2" s="35"/>
      <c r="D2" s="35"/>
    </row>
    <row r="3" spans="1:4" x14ac:dyDescent="0.25">
      <c r="A3" s="14" t="s">
        <v>4</v>
      </c>
      <c r="B3" s="48" t="s">
        <v>157</v>
      </c>
      <c r="C3" s="35"/>
      <c r="D3" s="35"/>
    </row>
    <row r="4" spans="1:4" x14ac:dyDescent="0.25">
      <c r="B4" s="35"/>
      <c r="C4" s="35"/>
      <c r="D4" s="35"/>
    </row>
    <row r="5" spans="1:4" x14ac:dyDescent="0.25">
      <c r="A5" s="14" t="s">
        <v>152</v>
      </c>
      <c r="B5"/>
      <c r="C5"/>
      <c r="D5"/>
    </row>
    <row r="6" spans="1:4" x14ac:dyDescent="0.25">
      <c r="A6" s="15" t="s">
        <v>13</v>
      </c>
      <c r="B6"/>
      <c r="C6"/>
      <c r="D6"/>
    </row>
    <row r="7" spans="1:4" x14ac:dyDescent="0.25">
      <c r="A7" s="16" t="s">
        <v>11</v>
      </c>
      <c r="B7"/>
      <c r="C7"/>
      <c r="D7"/>
    </row>
    <row r="8" spans="1:4" x14ac:dyDescent="0.25">
      <c r="A8" s="16" t="s">
        <v>18</v>
      </c>
      <c r="B8"/>
      <c r="C8"/>
      <c r="D8"/>
    </row>
    <row r="9" spans="1:4" x14ac:dyDescent="0.25">
      <c r="A9" s="16" t="s">
        <v>20</v>
      </c>
      <c r="B9"/>
      <c r="C9"/>
      <c r="D9"/>
    </row>
    <row r="10" spans="1:4" x14ac:dyDescent="0.25">
      <c r="A10" s="16" t="s">
        <v>22</v>
      </c>
      <c r="B10"/>
      <c r="C10"/>
      <c r="D10"/>
    </row>
    <row r="11" spans="1:4" x14ac:dyDescent="0.25">
      <c r="A11" s="16" t="s">
        <v>32</v>
      </c>
      <c r="B11"/>
      <c r="C11"/>
      <c r="D11"/>
    </row>
    <row r="12" spans="1:4" x14ac:dyDescent="0.25">
      <c r="A12" s="16" t="s">
        <v>39</v>
      </c>
      <c r="B12"/>
      <c r="C12"/>
      <c r="D12"/>
    </row>
    <row r="13" spans="1:4" x14ac:dyDescent="0.25">
      <c r="A13" s="16" t="s">
        <v>45</v>
      </c>
      <c r="B13"/>
      <c r="C13"/>
      <c r="D13"/>
    </row>
    <row r="14" spans="1:4" x14ac:dyDescent="0.25">
      <c r="A14" s="16" t="s">
        <v>54</v>
      </c>
      <c r="B14"/>
      <c r="C14"/>
      <c r="D14"/>
    </row>
    <row r="15" spans="1:4" x14ac:dyDescent="0.25">
      <c r="A15" s="16" t="s">
        <v>50</v>
      </c>
      <c r="B15"/>
      <c r="C15"/>
      <c r="D15"/>
    </row>
    <row r="16" spans="1:4" x14ac:dyDescent="0.25">
      <c r="A16" s="16" t="s">
        <v>57</v>
      </c>
      <c r="B16"/>
      <c r="C16"/>
      <c r="D16"/>
    </row>
    <row r="17" spans="1:4" x14ac:dyDescent="0.25">
      <c r="A17" s="16" t="s">
        <v>61</v>
      </c>
      <c r="B17"/>
      <c r="C17"/>
      <c r="D17"/>
    </row>
    <row r="18" spans="1:4" x14ac:dyDescent="0.25">
      <c r="A18" s="16" t="s">
        <v>63</v>
      </c>
      <c r="B18"/>
      <c r="C18"/>
      <c r="D18"/>
    </row>
    <row r="19" spans="1:4" x14ac:dyDescent="0.25">
      <c r="A19" s="16" t="s">
        <v>66</v>
      </c>
      <c r="B19"/>
      <c r="C19"/>
      <c r="D19"/>
    </row>
    <row r="20" spans="1:4" x14ac:dyDescent="0.25">
      <c r="A20" s="16" t="s">
        <v>74</v>
      </c>
      <c r="B20"/>
      <c r="C20"/>
      <c r="D20"/>
    </row>
    <row r="21" spans="1:4" x14ac:dyDescent="0.25">
      <c r="A21" s="16" t="s">
        <v>76</v>
      </c>
      <c r="B21"/>
      <c r="C21"/>
      <c r="D21"/>
    </row>
    <row r="22" spans="1:4" x14ac:dyDescent="0.25">
      <c r="A22" s="16" t="s">
        <v>95</v>
      </c>
      <c r="B22"/>
      <c r="C22"/>
      <c r="D22"/>
    </row>
    <row r="23" spans="1:4" x14ac:dyDescent="0.25">
      <c r="A23" s="16" t="s">
        <v>97</v>
      </c>
      <c r="B23"/>
      <c r="C23"/>
      <c r="D23"/>
    </row>
    <row r="24" spans="1:4" x14ac:dyDescent="0.25">
      <c r="A24" s="16" t="s">
        <v>85</v>
      </c>
      <c r="B24"/>
      <c r="C24"/>
      <c r="D24"/>
    </row>
    <row r="25" spans="1:4" x14ac:dyDescent="0.25">
      <c r="A25" s="16" t="s">
        <v>91</v>
      </c>
      <c r="B25"/>
      <c r="C25"/>
      <c r="D25"/>
    </row>
    <row r="26" spans="1:4" x14ac:dyDescent="0.25">
      <c r="A26" s="16" t="s">
        <v>99</v>
      </c>
      <c r="B26"/>
      <c r="C26"/>
      <c r="D26"/>
    </row>
    <row r="27" spans="1:4" x14ac:dyDescent="0.25">
      <c r="A27" s="16" t="s">
        <v>101</v>
      </c>
      <c r="B27"/>
      <c r="C27"/>
      <c r="D27"/>
    </row>
    <row r="28" spans="1:4" x14ac:dyDescent="0.25">
      <c r="A28" s="16" t="s">
        <v>103</v>
      </c>
      <c r="B28"/>
      <c r="C28"/>
      <c r="D28"/>
    </row>
    <row r="29" spans="1:4" x14ac:dyDescent="0.25">
      <c r="A29" s="16" t="s">
        <v>105</v>
      </c>
      <c r="B29"/>
      <c r="C29"/>
      <c r="D29"/>
    </row>
    <row r="30" spans="1:4" x14ac:dyDescent="0.25">
      <c r="A30" s="16" t="s">
        <v>111</v>
      </c>
      <c r="B30"/>
      <c r="C30"/>
      <c r="D30"/>
    </row>
    <row r="31" spans="1:4" x14ac:dyDescent="0.25">
      <c r="A31" s="16" t="s">
        <v>316</v>
      </c>
      <c r="B31"/>
      <c r="C31"/>
      <c r="D31"/>
    </row>
    <row r="32" spans="1:4" x14ac:dyDescent="0.25">
      <c r="A32" s="16" t="s">
        <v>114</v>
      </c>
      <c r="B32"/>
      <c r="C32"/>
      <c r="D32"/>
    </row>
    <row r="33" spans="1:6" x14ac:dyDescent="0.25">
      <c r="A33" s="16" t="s">
        <v>116</v>
      </c>
      <c r="B33"/>
      <c r="C33"/>
      <c r="D33"/>
    </row>
    <row r="34" spans="1:6" x14ac:dyDescent="0.25">
      <c r="A34" s="16" t="s">
        <v>145</v>
      </c>
      <c r="B34"/>
      <c r="C34"/>
      <c r="D34"/>
      <c r="F34" t="s">
        <v>158</v>
      </c>
    </row>
    <row r="35" spans="1:6" x14ac:dyDescent="0.25">
      <c r="A35" s="16" t="s">
        <v>147</v>
      </c>
      <c r="B35"/>
      <c r="C35"/>
      <c r="D35"/>
    </row>
    <row r="36" spans="1:6" x14ac:dyDescent="0.25">
      <c r="A36" s="16" t="s">
        <v>149</v>
      </c>
      <c r="B36"/>
      <c r="C36"/>
      <c r="D36"/>
    </row>
    <row r="37" spans="1:6" x14ac:dyDescent="0.25">
      <c r="A37" s="16" t="s">
        <v>151</v>
      </c>
      <c r="B37"/>
      <c r="C37"/>
      <c r="D37"/>
    </row>
    <row r="38" spans="1:6" x14ac:dyDescent="0.25">
      <c r="A38" s="15" t="s">
        <v>16</v>
      </c>
      <c r="B38"/>
      <c r="C38"/>
      <c r="D38"/>
    </row>
    <row r="39" spans="1:6" x14ac:dyDescent="0.25">
      <c r="A39" s="16" t="s">
        <v>11</v>
      </c>
      <c r="B39"/>
      <c r="C39"/>
      <c r="D39"/>
    </row>
    <row r="40" spans="1:6" x14ac:dyDescent="0.25">
      <c r="A40" s="16" t="s">
        <v>22</v>
      </c>
      <c r="B40"/>
      <c r="C40"/>
      <c r="D40"/>
    </row>
    <row r="41" spans="1:6" x14ac:dyDescent="0.25">
      <c r="A41" s="16" t="s">
        <v>32</v>
      </c>
      <c r="B41"/>
      <c r="C41"/>
      <c r="D41"/>
    </row>
    <row r="42" spans="1:6" x14ac:dyDescent="0.25">
      <c r="A42" s="16" t="s">
        <v>39</v>
      </c>
      <c r="B42"/>
      <c r="C42"/>
      <c r="D42"/>
    </row>
    <row r="43" spans="1:6" x14ac:dyDescent="0.25">
      <c r="A43" s="16" t="s">
        <v>72</v>
      </c>
      <c r="B43"/>
      <c r="C43"/>
      <c r="D43"/>
    </row>
    <row r="44" spans="1:6" x14ac:dyDescent="0.25">
      <c r="A44" s="16" t="s">
        <v>69</v>
      </c>
      <c r="B44"/>
      <c r="C44"/>
      <c r="D44"/>
    </row>
    <row r="45" spans="1:6" x14ac:dyDescent="0.25">
      <c r="A45" s="16" t="s">
        <v>66</v>
      </c>
      <c r="B45"/>
      <c r="C45"/>
      <c r="D45"/>
    </row>
    <row r="46" spans="1:6" x14ac:dyDescent="0.25">
      <c r="A46" s="16" t="s">
        <v>76</v>
      </c>
      <c r="B46"/>
      <c r="C46"/>
      <c r="D46"/>
    </row>
    <row r="47" spans="1:6" x14ac:dyDescent="0.25">
      <c r="A47" s="16" t="s">
        <v>105</v>
      </c>
      <c r="B47"/>
      <c r="C47"/>
      <c r="D47"/>
    </row>
    <row r="48" spans="1:6" x14ac:dyDescent="0.25">
      <c r="A48" s="16" t="s">
        <v>116</v>
      </c>
      <c r="B48"/>
      <c r="C48"/>
      <c r="D48"/>
    </row>
    <row r="49" spans="1:4" x14ac:dyDescent="0.25">
      <c r="A49" s="15" t="s">
        <v>153</v>
      </c>
      <c r="B49"/>
      <c r="C49"/>
      <c r="D49"/>
    </row>
    <row r="50" spans="1:4" x14ac:dyDescent="0.25">
      <c r="B50"/>
      <c r="C50"/>
      <c r="D50"/>
    </row>
    <row r="51" spans="1:4" x14ac:dyDescent="0.25">
      <c r="B51"/>
      <c r="C51"/>
      <c r="D51"/>
    </row>
    <row r="52" spans="1:4" x14ac:dyDescent="0.25">
      <c r="B52"/>
      <c r="C52"/>
      <c r="D52"/>
    </row>
    <row r="53" spans="1:4" x14ac:dyDescent="0.25">
      <c r="B53"/>
      <c r="C53"/>
      <c r="D53"/>
    </row>
    <row r="54" spans="1:4" x14ac:dyDescent="0.25">
      <c r="B54"/>
      <c r="C54"/>
      <c r="D54"/>
    </row>
    <row r="55" spans="1:4" x14ac:dyDescent="0.25">
      <c r="B55"/>
      <c r="C55"/>
      <c r="D55"/>
    </row>
    <row r="56" spans="1:4" x14ac:dyDescent="0.25">
      <c r="B56"/>
      <c r="C56"/>
      <c r="D56"/>
    </row>
    <row r="57" spans="1:4" x14ac:dyDescent="0.25">
      <c r="B57"/>
      <c r="C57"/>
      <c r="D57"/>
    </row>
    <row r="58" spans="1:4" x14ac:dyDescent="0.25">
      <c r="B58"/>
      <c r="C58"/>
      <c r="D58"/>
    </row>
    <row r="59" spans="1:4" x14ac:dyDescent="0.25">
      <c r="B59"/>
      <c r="C59"/>
      <c r="D59"/>
    </row>
    <row r="60" spans="1:4" x14ac:dyDescent="0.25">
      <c r="B60"/>
      <c r="C60"/>
      <c r="D60"/>
    </row>
    <row r="61" spans="1:4" x14ac:dyDescent="0.25">
      <c r="B61"/>
      <c r="C61"/>
      <c r="D61"/>
    </row>
    <row r="62" spans="1:4" x14ac:dyDescent="0.25">
      <c r="B62"/>
      <c r="C62"/>
      <c r="D62"/>
    </row>
    <row r="63" spans="1:4" x14ac:dyDescent="0.25">
      <c r="B63"/>
      <c r="C63"/>
      <c r="D63"/>
    </row>
    <row r="64" spans="1:4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</sheetData>
  <pageMargins left="0.7" right="0.7" top="0.78740157499999996" bottom="0.78740157499999996" header="0.3" footer="0.3"/>
  <pageSetup paperSize="9" scale="84" fitToHeight="0" orientation="portrait" r:id="rId2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H50"/>
  <sheetViews>
    <sheetView workbookViewId="0">
      <selection activeCell="A22" sqref="A22"/>
    </sheetView>
  </sheetViews>
  <sheetFormatPr defaultRowHeight="15" x14ac:dyDescent="0.25"/>
  <cols>
    <col min="1" max="2" width="30.42578125" style="144" customWidth="1"/>
    <col min="3" max="3" width="18.5703125" style="144" customWidth="1"/>
    <col min="4" max="4" width="17.42578125" style="144" customWidth="1"/>
    <col min="5" max="5" width="19.28515625" style="144" customWidth="1"/>
    <col min="6" max="6" width="19" style="144" customWidth="1"/>
  </cols>
  <sheetData>
    <row r="1" spans="1:6" ht="15.75" x14ac:dyDescent="0.25">
      <c r="A1" s="145" t="s">
        <v>201</v>
      </c>
      <c r="B1" s="146"/>
      <c r="C1" s="146"/>
      <c r="D1" s="146"/>
      <c r="E1" s="146"/>
      <c r="F1" s="146"/>
    </row>
    <row r="2" spans="1:6" s="45" customFormat="1" x14ac:dyDescent="0.25">
      <c r="A2" s="2" t="s">
        <v>251</v>
      </c>
      <c r="B2" s="2"/>
      <c r="C2" s="2"/>
      <c r="D2" s="147">
        <f>SUM(D4:D11)</f>
        <v>38900000</v>
      </c>
      <c r="E2" s="147">
        <f t="shared" ref="E2:F2" si="0">SUM(E4:E11)</f>
        <v>38900000</v>
      </c>
      <c r="F2" s="147">
        <f t="shared" si="0"/>
        <v>42150000</v>
      </c>
    </row>
    <row r="3" spans="1:6" s="45" customFormat="1" ht="30" x14ac:dyDescent="0.25">
      <c r="A3" s="2" t="s">
        <v>2</v>
      </c>
      <c r="B3" s="2" t="s">
        <v>244</v>
      </c>
      <c r="C3" s="2" t="s">
        <v>246</v>
      </c>
      <c r="D3" s="148" t="s">
        <v>6</v>
      </c>
      <c r="E3" s="148" t="s">
        <v>7</v>
      </c>
      <c r="F3" s="148" t="s">
        <v>8</v>
      </c>
    </row>
    <row r="4" spans="1:6" x14ac:dyDescent="0.25">
      <c r="A4" s="149" t="s">
        <v>229</v>
      </c>
      <c r="B4" s="149" t="s">
        <v>202</v>
      </c>
      <c r="C4" s="149" t="s">
        <v>246</v>
      </c>
      <c r="D4" s="150">
        <v>29930000</v>
      </c>
      <c r="E4" s="150">
        <v>29930000</v>
      </c>
      <c r="F4" s="150">
        <v>33500000</v>
      </c>
    </row>
    <row r="5" spans="1:6" x14ac:dyDescent="0.25">
      <c r="A5" s="149" t="s">
        <v>230</v>
      </c>
      <c r="B5" s="149" t="s">
        <v>202</v>
      </c>
      <c r="C5" s="149" t="s">
        <v>246</v>
      </c>
      <c r="D5" s="150">
        <v>5480000</v>
      </c>
      <c r="E5" s="150">
        <v>5480000</v>
      </c>
      <c r="F5" s="150">
        <v>6650000</v>
      </c>
    </row>
    <row r="6" spans="1:6" x14ac:dyDescent="0.25">
      <c r="A6" s="149" t="s">
        <v>203</v>
      </c>
      <c r="B6" s="149" t="s">
        <v>202</v>
      </c>
      <c r="C6" s="149" t="s">
        <v>246</v>
      </c>
      <c r="D6" s="150">
        <v>1390000</v>
      </c>
      <c r="E6" s="150">
        <v>1390000</v>
      </c>
      <c r="F6" s="150">
        <v>1900000</v>
      </c>
    </row>
    <row r="7" spans="1:6" x14ac:dyDescent="0.25">
      <c r="A7" s="151" t="s">
        <v>260</v>
      </c>
      <c r="B7" s="149" t="s">
        <v>204</v>
      </c>
      <c r="C7" s="149" t="s">
        <v>246</v>
      </c>
      <c r="D7" s="150">
        <v>0</v>
      </c>
      <c r="E7" s="150">
        <v>0</v>
      </c>
      <c r="F7" s="150">
        <v>0</v>
      </c>
    </row>
    <row r="8" spans="1:6" x14ac:dyDescent="0.25">
      <c r="A8" s="151" t="s">
        <v>204</v>
      </c>
      <c r="B8" s="149" t="s">
        <v>204</v>
      </c>
      <c r="C8" s="149" t="s">
        <v>246</v>
      </c>
      <c r="D8" s="150">
        <v>0</v>
      </c>
      <c r="E8" s="150">
        <v>0</v>
      </c>
      <c r="F8" s="150">
        <v>0</v>
      </c>
    </row>
    <row r="9" spans="1:6" x14ac:dyDescent="0.25">
      <c r="A9" s="151" t="s">
        <v>261</v>
      </c>
      <c r="B9" s="149" t="s">
        <v>204</v>
      </c>
      <c r="C9" s="149" t="s">
        <v>246</v>
      </c>
      <c r="D9" s="150">
        <v>0</v>
      </c>
      <c r="E9" s="150">
        <v>0</v>
      </c>
      <c r="F9" s="150">
        <v>0</v>
      </c>
    </row>
    <row r="10" spans="1:6" x14ac:dyDescent="0.25">
      <c r="A10" s="149" t="s">
        <v>205</v>
      </c>
      <c r="B10" s="149" t="s">
        <v>204</v>
      </c>
      <c r="C10" s="149" t="s">
        <v>246</v>
      </c>
      <c r="D10" s="150">
        <v>100000</v>
      </c>
      <c r="E10" s="150">
        <v>100000</v>
      </c>
      <c r="F10" s="150">
        <v>100000</v>
      </c>
    </row>
    <row r="11" spans="1:6" x14ac:dyDescent="0.25">
      <c r="A11" s="149" t="s">
        <v>206</v>
      </c>
      <c r="B11" s="149" t="s">
        <v>206</v>
      </c>
      <c r="C11" s="149" t="s">
        <v>246</v>
      </c>
      <c r="D11" s="150">
        <v>2000000</v>
      </c>
      <c r="E11" s="150">
        <v>2000000</v>
      </c>
      <c r="F11" s="150">
        <v>0</v>
      </c>
    </row>
    <row r="12" spans="1:6" x14ac:dyDescent="0.25">
      <c r="A12" s="149"/>
      <c r="B12" s="149"/>
      <c r="C12" s="149"/>
      <c r="D12" s="152"/>
      <c r="E12" s="152"/>
      <c r="F12" s="152"/>
    </row>
    <row r="13" spans="1:6" s="45" customFormat="1" x14ac:dyDescent="0.25">
      <c r="A13" s="153" t="s">
        <v>252</v>
      </c>
      <c r="B13" s="153"/>
      <c r="C13" s="153"/>
      <c r="D13" s="154">
        <f>SUM(D15:D25)</f>
        <v>38490000</v>
      </c>
      <c r="E13" s="154">
        <f t="shared" ref="E13:F13" si="1">SUM(E15:E25)</f>
        <v>38370000</v>
      </c>
      <c r="F13" s="154">
        <f t="shared" si="1"/>
        <v>32810000</v>
      </c>
    </row>
    <row r="14" spans="1:6" s="45" customFormat="1" ht="30" x14ac:dyDescent="0.25">
      <c r="A14" s="2" t="s">
        <v>2</v>
      </c>
      <c r="B14" s="2" t="s">
        <v>244</v>
      </c>
      <c r="C14" s="153" t="s">
        <v>247</v>
      </c>
      <c r="D14" s="148" t="s">
        <v>6</v>
      </c>
      <c r="E14" s="148" t="s">
        <v>7</v>
      </c>
      <c r="F14" s="148" t="s">
        <v>8</v>
      </c>
    </row>
    <row r="15" spans="1:6" x14ac:dyDescent="0.25">
      <c r="A15" s="149" t="s">
        <v>208</v>
      </c>
      <c r="B15" s="149" t="s">
        <v>207</v>
      </c>
      <c r="C15" s="149" t="s">
        <v>247</v>
      </c>
      <c r="D15" s="150">
        <v>13110000</v>
      </c>
      <c r="E15" s="150">
        <v>13110000</v>
      </c>
      <c r="F15" s="150">
        <v>12020000</v>
      </c>
    </row>
    <row r="16" spans="1:6" x14ac:dyDescent="0.25">
      <c r="A16" s="149" t="s">
        <v>209</v>
      </c>
      <c r="B16" s="149" t="s">
        <v>207</v>
      </c>
      <c r="C16" s="149" t="s">
        <v>247</v>
      </c>
      <c r="D16" s="150">
        <v>1230000</v>
      </c>
      <c r="E16" s="150">
        <v>1110000</v>
      </c>
      <c r="F16" s="150">
        <v>1340000</v>
      </c>
    </row>
    <row r="17" spans="1:8" x14ac:dyDescent="0.25">
      <c r="A17" s="149" t="s">
        <v>320</v>
      </c>
      <c r="B17" s="149" t="s">
        <v>210</v>
      </c>
      <c r="C17" s="149" t="s">
        <v>247</v>
      </c>
      <c r="D17" s="150">
        <v>11500000</v>
      </c>
      <c r="E17" s="150">
        <v>11500000</v>
      </c>
      <c r="F17" s="150">
        <v>0</v>
      </c>
    </row>
    <row r="18" spans="1:8" x14ac:dyDescent="0.25">
      <c r="A18" s="47" t="s">
        <v>318</v>
      </c>
      <c r="B18" s="149" t="s">
        <v>210</v>
      </c>
      <c r="C18" s="149" t="s">
        <v>247</v>
      </c>
      <c r="D18" s="150">
        <v>0</v>
      </c>
      <c r="E18" s="150">
        <v>0</v>
      </c>
      <c r="F18" s="150">
        <v>3000000</v>
      </c>
      <c r="H18" s="47" t="s">
        <v>257</v>
      </c>
    </row>
    <row r="19" spans="1:8" x14ac:dyDescent="0.25">
      <c r="A19" s="47" t="s">
        <v>318</v>
      </c>
      <c r="B19" s="149" t="s">
        <v>210</v>
      </c>
      <c r="C19" s="149" t="s">
        <v>247</v>
      </c>
      <c r="D19" s="150">
        <v>0</v>
      </c>
      <c r="E19" s="150">
        <v>0</v>
      </c>
      <c r="F19" s="150">
        <v>3000000</v>
      </c>
      <c r="H19" s="47" t="s">
        <v>258</v>
      </c>
    </row>
    <row r="20" spans="1:8" x14ac:dyDescent="0.25">
      <c r="A20" s="47" t="s">
        <v>319</v>
      </c>
      <c r="B20" s="149" t="s">
        <v>210</v>
      </c>
      <c r="C20" s="149" t="s">
        <v>247</v>
      </c>
      <c r="D20" s="150">
        <v>0</v>
      </c>
      <c r="E20" s="150">
        <v>0</v>
      </c>
      <c r="F20" s="150">
        <v>3000000</v>
      </c>
      <c r="H20" s="47" t="s">
        <v>317</v>
      </c>
    </row>
    <row r="21" spans="1:8" x14ac:dyDescent="0.25">
      <c r="A21" s="149" t="s">
        <v>321</v>
      </c>
      <c r="B21" s="149" t="s">
        <v>210</v>
      </c>
      <c r="C21" s="149" t="s">
        <v>247</v>
      </c>
      <c r="D21" s="150">
        <v>700000</v>
      </c>
      <c r="E21" s="150">
        <v>700000</v>
      </c>
      <c r="F21" s="150">
        <v>0</v>
      </c>
    </row>
    <row r="22" spans="1:8" x14ac:dyDescent="0.25">
      <c r="A22" s="149" t="s">
        <v>212</v>
      </c>
      <c r="B22" s="149" t="s">
        <v>211</v>
      </c>
      <c r="C22" s="149" t="s">
        <v>247</v>
      </c>
      <c r="D22" s="150">
        <v>8500000</v>
      </c>
      <c r="E22" s="150">
        <v>8500000</v>
      </c>
      <c r="F22" s="150">
        <v>9000000</v>
      </c>
    </row>
    <row r="23" spans="1:8" x14ac:dyDescent="0.25">
      <c r="A23" s="149" t="s">
        <v>213</v>
      </c>
      <c r="B23" s="149" t="s">
        <v>211</v>
      </c>
      <c r="C23" s="149" t="s">
        <v>247</v>
      </c>
      <c r="D23" s="150">
        <v>1450000</v>
      </c>
      <c r="E23" s="150">
        <v>1450000</v>
      </c>
      <c r="F23" s="150">
        <v>1450000</v>
      </c>
    </row>
    <row r="24" spans="1:8" x14ac:dyDescent="0.25">
      <c r="A24" s="149" t="s">
        <v>214</v>
      </c>
      <c r="B24" s="149" t="s">
        <v>214</v>
      </c>
      <c r="C24" s="149" t="s">
        <v>247</v>
      </c>
      <c r="D24" s="150">
        <v>0</v>
      </c>
      <c r="E24" s="150">
        <v>0</v>
      </c>
      <c r="F24" s="150">
        <v>0</v>
      </c>
    </row>
    <row r="25" spans="1:8" x14ac:dyDescent="0.25">
      <c r="A25" s="155" t="s">
        <v>216</v>
      </c>
      <c r="B25" s="149" t="s">
        <v>215</v>
      </c>
      <c r="C25" s="149" t="s">
        <v>247</v>
      </c>
      <c r="D25" s="150">
        <v>2000000</v>
      </c>
      <c r="E25" s="150">
        <v>2000000</v>
      </c>
      <c r="F25" s="150">
        <v>0</v>
      </c>
    </row>
    <row r="26" spans="1:8" x14ac:dyDescent="0.25">
      <c r="A26" s="155"/>
      <c r="B26" s="155"/>
      <c r="C26" s="155"/>
      <c r="D26" s="152"/>
      <c r="E26" s="152"/>
      <c r="F26" s="152"/>
    </row>
    <row r="27" spans="1:8" s="45" customFormat="1" x14ac:dyDescent="0.25">
      <c r="A27" s="156" t="s">
        <v>253</v>
      </c>
      <c r="B27" s="156"/>
      <c r="C27" s="156"/>
      <c r="D27" s="154">
        <f>SUM(D29:D38)</f>
        <v>56700000</v>
      </c>
      <c r="E27" s="154">
        <f t="shared" ref="E27:F27" si="2">SUM(E29:E38)</f>
        <v>56700000</v>
      </c>
      <c r="F27" s="154">
        <f t="shared" si="2"/>
        <v>59700000</v>
      </c>
    </row>
    <row r="28" spans="1:8" s="45" customFormat="1" ht="30" x14ac:dyDescent="0.25">
      <c r="A28" s="2" t="s">
        <v>2</v>
      </c>
      <c r="B28" s="2" t="s">
        <v>244</v>
      </c>
      <c r="C28" s="153" t="s">
        <v>245</v>
      </c>
      <c r="D28" s="148" t="s">
        <v>6</v>
      </c>
      <c r="E28" s="148" t="s">
        <v>7</v>
      </c>
      <c r="F28" s="148" t="s">
        <v>8</v>
      </c>
    </row>
    <row r="29" spans="1:8" x14ac:dyDescent="0.25">
      <c r="A29" s="149" t="s">
        <v>202</v>
      </c>
      <c r="B29" s="149" t="s">
        <v>218</v>
      </c>
      <c r="C29" s="149" t="s">
        <v>245</v>
      </c>
      <c r="D29" s="150">
        <v>29500000</v>
      </c>
      <c r="E29" s="150">
        <v>29500000</v>
      </c>
      <c r="F29" s="150">
        <v>33000000</v>
      </c>
    </row>
    <row r="30" spans="1:8" x14ac:dyDescent="0.25">
      <c r="A30" s="149" t="s">
        <v>259</v>
      </c>
      <c r="B30" s="149" t="s">
        <v>218</v>
      </c>
      <c r="C30" s="149" t="s">
        <v>245</v>
      </c>
      <c r="D30" s="150">
        <v>15000000</v>
      </c>
      <c r="E30" s="150">
        <v>15000000</v>
      </c>
      <c r="F30" s="150">
        <v>15000000</v>
      </c>
    </row>
    <row r="31" spans="1:8" x14ac:dyDescent="0.25">
      <c r="A31" s="149" t="s">
        <v>219</v>
      </c>
      <c r="B31" s="149" t="s">
        <v>221</v>
      </c>
      <c r="C31" s="149" t="s">
        <v>245</v>
      </c>
      <c r="D31" s="150">
        <v>6500000</v>
      </c>
      <c r="E31" s="150">
        <v>6500000</v>
      </c>
      <c r="F31" s="150">
        <v>8000000</v>
      </c>
    </row>
    <row r="32" spans="1:8" x14ac:dyDescent="0.25">
      <c r="A32" s="149" t="s">
        <v>220</v>
      </c>
      <c r="B32" s="149" t="s">
        <v>221</v>
      </c>
      <c r="C32" s="149" t="s">
        <v>245</v>
      </c>
      <c r="D32" s="150">
        <v>3100000</v>
      </c>
      <c r="E32" s="150">
        <v>3100000</v>
      </c>
      <c r="F32" s="150">
        <v>3100000</v>
      </c>
    </row>
    <row r="33" spans="1:6" x14ac:dyDescent="0.25">
      <c r="A33" s="149" t="s">
        <v>222</v>
      </c>
      <c r="B33" s="149" t="s">
        <v>222</v>
      </c>
      <c r="C33" s="149" t="s">
        <v>245</v>
      </c>
      <c r="D33" s="157">
        <v>2000000</v>
      </c>
      <c r="E33" s="157">
        <v>2000000</v>
      </c>
      <c r="F33" s="157">
        <v>0</v>
      </c>
    </row>
    <row r="34" spans="1:6" x14ac:dyDescent="0.25">
      <c r="A34" s="149" t="s">
        <v>217</v>
      </c>
      <c r="B34" s="149" t="s">
        <v>223</v>
      </c>
      <c r="C34" s="149" t="s">
        <v>245</v>
      </c>
      <c r="D34" s="150">
        <v>500000</v>
      </c>
      <c r="E34" s="150">
        <v>500000</v>
      </c>
      <c r="F34" s="150">
        <v>500000</v>
      </c>
    </row>
    <row r="35" spans="1:6" x14ac:dyDescent="0.25">
      <c r="A35" s="151" t="s">
        <v>260</v>
      </c>
      <c r="B35" s="149" t="s">
        <v>223</v>
      </c>
      <c r="C35" s="149" t="s">
        <v>245</v>
      </c>
      <c r="D35" s="157">
        <f>D7</f>
        <v>0</v>
      </c>
      <c r="E35" s="157">
        <f t="shared" ref="E35:F35" si="3">E7</f>
        <v>0</v>
      </c>
      <c r="F35" s="157">
        <f t="shared" si="3"/>
        <v>0</v>
      </c>
    </row>
    <row r="36" spans="1:6" x14ac:dyDescent="0.25">
      <c r="A36" s="151" t="s">
        <v>204</v>
      </c>
      <c r="B36" s="149" t="s">
        <v>223</v>
      </c>
      <c r="C36" s="149" t="s">
        <v>245</v>
      </c>
      <c r="D36" s="157">
        <f t="shared" ref="D36:F38" si="4">D8</f>
        <v>0</v>
      </c>
      <c r="E36" s="157">
        <f t="shared" si="4"/>
        <v>0</v>
      </c>
      <c r="F36" s="157">
        <f t="shared" si="4"/>
        <v>0</v>
      </c>
    </row>
    <row r="37" spans="1:6" x14ac:dyDescent="0.25">
      <c r="A37" s="151" t="s">
        <v>261</v>
      </c>
      <c r="B37" s="149" t="s">
        <v>223</v>
      </c>
      <c r="C37" s="149" t="s">
        <v>245</v>
      </c>
      <c r="D37" s="157">
        <f t="shared" si="4"/>
        <v>0</v>
      </c>
      <c r="E37" s="157">
        <f t="shared" si="4"/>
        <v>0</v>
      </c>
      <c r="F37" s="157">
        <f t="shared" si="4"/>
        <v>0</v>
      </c>
    </row>
    <row r="38" spans="1:6" x14ac:dyDescent="0.25">
      <c r="A38" s="149" t="s">
        <v>205</v>
      </c>
      <c r="B38" s="149" t="s">
        <v>223</v>
      </c>
      <c r="C38" s="149" t="s">
        <v>245</v>
      </c>
      <c r="D38" s="157">
        <f t="shared" si="4"/>
        <v>100000</v>
      </c>
      <c r="E38" s="157">
        <f t="shared" si="4"/>
        <v>100000</v>
      </c>
      <c r="F38" s="157">
        <f t="shared" si="4"/>
        <v>100000</v>
      </c>
    </row>
    <row r="39" spans="1:6" x14ac:dyDescent="0.25">
      <c r="A39" s="149"/>
      <c r="B39" s="149"/>
      <c r="C39" s="149"/>
      <c r="D39" s="158"/>
      <c r="E39" s="158"/>
      <c r="F39" s="158"/>
    </row>
    <row r="40" spans="1:6" s="45" customFormat="1" x14ac:dyDescent="0.25">
      <c r="A40" s="153" t="s">
        <v>254</v>
      </c>
      <c r="B40" s="153"/>
      <c r="C40" s="153"/>
      <c r="D40" s="159">
        <f>SUM(D42:D50)</f>
        <v>65290000</v>
      </c>
      <c r="E40" s="159">
        <f t="shared" ref="E40:F40" si="5">SUM(E42:E50)</f>
        <v>62264900</v>
      </c>
      <c r="F40" s="159">
        <f t="shared" si="5"/>
        <v>57991600</v>
      </c>
    </row>
    <row r="41" spans="1:6" s="45" customFormat="1" ht="30" x14ac:dyDescent="0.25">
      <c r="A41" s="2" t="s">
        <v>2</v>
      </c>
      <c r="B41" s="2" t="s">
        <v>244</v>
      </c>
      <c r="C41" s="153" t="s">
        <v>224</v>
      </c>
      <c r="D41" s="148" t="s">
        <v>6</v>
      </c>
      <c r="E41" s="148" t="s">
        <v>7</v>
      </c>
      <c r="F41" s="148" t="s">
        <v>8</v>
      </c>
    </row>
    <row r="42" spans="1:6" x14ac:dyDescent="0.25">
      <c r="A42" s="149" t="s">
        <v>262</v>
      </c>
      <c r="B42" s="149" t="s">
        <v>225</v>
      </c>
      <c r="C42" s="149" t="s">
        <v>224</v>
      </c>
      <c r="D42" s="150">
        <v>24610000</v>
      </c>
      <c r="E42" s="150">
        <v>24610000</v>
      </c>
      <c r="F42" s="150">
        <v>21020000</v>
      </c>
    </row>
    <row r="43" spans="1:6" x14ac:dyDescent="0.25">
      <c r="A43" s="149" t="s">
        <v>263</v>
      </c>
      <c r="B43" s="149" t="s">
        <v>225</v>
      </c>
      <c r="C43" s="149" t="s">
        <v>224</v>
      </c>
      <c r="D43" s="150">
        <v>9950000</v>
      </c>
      <c r="E43" s="150">
        <v>9950000</v>
      </c>
      <c r="F43" s="150">
        <v>10450000</v>
      </c>
    </row>
    <row r="44" spans="1:6" x14ac:dyDescent="0.25">
      <c r="A44" s="149" t="s">
        <v>259</v>
      </c>
      <c r="B44" s="149" t="s">
        <v>225</v>
      </c>
      <c r="C44" s="149" t="s">
        <v>224</v>
      </c>
      <c r="D44" s="150">
        <v>15500000</v>
      </c>
      <c r="E44" s="150">
        <v>15500000</v>
      </c>
      <c r="F44" s="150">
        <v>15500000</v>
      </c>
    </row>
    <row r="45" spans="1:6" x14ac:dyDescent="0.25">
      <c r="A45" s="149" t="s">
        <v>264</v>
      </c>
      <c r="B45" s="149" t="s">
        <v>225</v>
      </c>
      <c r="C45" s="149" t="s">
        <v>224</v>
      </c>
      <c r="D45" s="150">
        <v>0</v>
      </c>
      <c r="E45" s="150">
        <v>0</v>
      </c>
      <c r="F45" s="150">
        <v>0</v>
      </c>
    </row>
    <row r="46" spans="1:6" x14ac:dyDescent="0.25">
      <c r="A46" s="149" t="s">
        <v>262</v>
      </c>
      <c r="B46" s="149" t="s">
        <v>226</v>
      </c>
      <c r="C46" s="149" t="s">
        <v>224</v>
      </c>
      <c r="D46" s="150">
        <v>1930000</v>
      </c>
      <c r="E46" s="150">
        <v>1810000</v>
      </c>
      <c r="F46" s="150">
        <v>1340000</v>
      </c>
    </row>
    <row r="47" spans="1:6" x14ac:dyDescent="0.25">
      <c r="A47" s="149" t="s">
        <v>259</v>
      </c>
      <c r="B47" s="149" t="s">
        <v>226</v>
      </c>
      <c r="C47" s="149" t="s">
        <v>224</v>
      </c>
      <c r="D47" s="150">
        <v>3300000</v>
      </c>
      <c r="E47" s="150">
        <v>3300000</v>
      </c>
      <c r="F47" s="150">
        <v>3300000</v>
      </c>
    </row>
    <row r="48" spans="1:6" x14ac:dyDescent="0.25">
      <c r="A48" s="149" t="s">
        <v>222</v>
      </c>
      <c r="B48" s="149" t="s">
        <v>222</v>
      </c>
      <c r="C48" s="149" t="s">
        <v>224</v>
      </c>
      <c r="D48" s="157">
        <v>2000000</v>
      </c>
      <c r="E48" s="157">
        <v>2000000</v>
      </c>
      <c r="F48" s="157">
        <v>0</v>
      </c>
    </row>
    <row r="49" spans="1:6" x14ac:dyDescent="0.25">
      <c r="A49" s="149" t="s">
        <v>227</v>
      </c>
      <c r="B49" s="149" t="s">
        <v>227</v>
      </c>
      <c r="C49" s="149" t="s">
        <v>224</v>
      </c>
      <c r="D49" s="157">
        <v>0</v>
      </c>
      <c r="E49" s="157">
        <v>0</v>
      </c>
      <c r="F49" s="157">
        <v>0</v>
      </c>
    </row>
    <row r="50" spans="1:6" x14ac:dyDescent="0.25">
      <c r="A50" s="149" t="s">
        <v>228</v>
      </c>
      <c r="B50" s="149" t="s">
        <v>228</v>
      </c>
      <c r="C50" s="149" t="s">
        <v>224</v>
      </c>
      <c r="D50" s="157">
        <f>'Data příjmy'!H42</f>
        <v>8000000</v>
      </c>
      <c r="E50" s="157">
        <f>'Data příjmy'!I42</f>
        <v>5094900</v>
      </c>
      <c r="F50" s="157">
        <f>'Data příjmy'!J42</f>
        <v>6381600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Q146"/>
  <sheetViews>
    <sheetView topLeftCell="A31" workbookViewId="0">
      <selection activeCell="N57" sqref="N57"/>
    </sheetView>
  </sheetViews>
  <sheetFormatPr defaultRowHeight="15" x14ac:dyDescent="0.25"/>
  <cols>
    <col min="1" max="1" width="35.85546875" customWidth="1"/>
    <col min="2" max="2" width="9.28515625" style="141" customWidth="1"/>
    <col min="3" max="3" width="10.28515625" customWidth="1"/>
    <col min="4" max="4" width="32.140625" customWidth="1"/>
    <col min="5" max="5" width="10.42578125" style="141" customWidth="1"/>
    <col min="6" max="6" width="8.7109375" style="141" customWidth="1"/>
    <col min="7" max="7" width="14.5703125" style="141" customWidth="1"/>
    <col min="8" max="8" width="7.85546875" customWidth="1"/>
    <col min="9" max="9" width="21.85546875" customWidth="1"/>
    <col min="10" max="10" width="14.85546875" customWidth="1"/>
    <col min="11" max="11" width="16.42578125" customWidth="1"/>
    <col min="12" max="12" width="20.140625" customWidth="1"/>
    <col min="13" max="13" width="17.28515625" customWidth="1"/>
    <col min="14" max="14" width="20.7109375" customWidth="1"/>
    <col min="15" max="15" width="12.85546875" customWidth="1"/>
    <col min="16" max="16" width="12.85546875" style="141" customWidth="1"/>
    <col min="17" max="17" width="13.140625" customWidth="1"/>
  </cols>
  <sheetData>
    <row r="1" spans="1:17" x14ac:dyDescent="0.25">
      <c r="D1" t="s">
        <v>162</v>
      </c>
      <c r="L1">
        <f>SUM(Tabulka2[Schválený rozpočet 2024])</f>
        <v>138657000</v>
      </c>
      <c r="M1">
        <f>SUM(Tabulka2[Upravený rozpočet 2024])</f>
        <v>259049300</v>
      </c>
      <c r="N1">
        <f>SUM(Tabulka2[Plnění 2024])</f>
        <v>60934400</v>
      </c>
      <c r="O1" s="141"/>
    </row>
    <row r="3" spans="1:17" ht="30" x14ac:dyDescent="0.25">
      <c r="A3" s="19" t="s">
        <v>1</v>
      </c>
      <c r="B3" s="19" t="s">
        <v>159</v>
      </c>
      <c r="C3" s="20" t="s">
        <v>161</v>
      </c>
      <c r="D3" s="18" t="s">
        <v>0</v>
      </c>
      <c r="E3" s="18" t="s">
        <v>299</v>
      </c>
      <c r="F3" s="21" t="s">
        <v>166</v>
      </c>
      <c r="G3" s="21" t="s">
        <v>160</v>
      </c>
      <c r="H3" s="21" t="s">
        <v>3</v>
      </c>
      <c r="I3" s="21" t="s">
        <v>199</v>
      </c>
      <c r="J3" s="21" t="s">
        <v>4</v>
      </c>
      <c r="K3" s="21" t="s">
        <v>298</v>
      </c>
      <c r="L3" s="21" t="s">
        <v>5</v>
      </c>
      <c r="M3" s="22" t="s">
        <v>338</v>
      </c>
      <c r="N3" s="22" t="s">
        <v>339</v>
      </c>
      <c r="O3" s="22" t="s">
        <v>340</v>
      </c>
      <c r="P3" s="213" t="s">
        <v>424</v>
      </c>
      <c r="Q3" s="22" t="s">
        <v>9</v>
      </c>
    </row>
    <row r="4" spans="1:17" x14ac:dyDescent="0.25">
      <c r="A4" s="2" t="s">
        <v>11</v>
      </c>
      <c r="B4" s="2">
        <v>2212</v>
      </c>
      <c r="C4" s="3">
        <v>5171</v>
      </c>
      <c r="D4" s="1" t="s">
        <v>10</v>
      </c>
      <c r="E4" s="1">
        <v>0</v>
      </c>
      <c r="F4" s="1">
        <v>330</v>
      </c>
      <c r="G4" s="1">
        <v>0</v>
      </c>
      <c r="H4" s="1">
        <v>3</v>
      </c>
      <c r="I4" s="1" t="s">
        <v>12</v>
      </c>
      <c r="J4" s="1" t="s">
        <v>12</v>
      </c>
      <c r="K4" s="1" t="s">
        <v>306</v>
      </c>
      <c r="L4" s="1" t="s">
        <v>13</v>
      </c>
      <c r="M4" s="4">
        <v>1200000</v>
      </c>
      <c r="N4" s="4">
        <v>1200000</v>
      </c>
      <c r="O4" s="4">
        <v>164000</v>
      </c>
      <c r="P4" s="212">
        <f>Tabulka2[[#This Row],[Upravený rozpočet 2024]]-Tabulka2[[#This Row],[Plnění 2024]]</f>
        <v>1036000</v>
      </c>
      <c r="Q4" s="5">
        <f>SUM(O4:O9)</f>
        <v>880000</v>
      </c>
    </row>
    <row r="5" spans="1:17" x14ac:dyDescent="0.25">
      <c r="A5" s="2" t="s">
        <v>11</v>
      </c>
      <c r="B5" s="2">
        <v>2212</v>
      </c>
      <c r="C5" s="3">
        <v>5169</v>
      </c>
      <c r="D5" s="1" t="s">
        <v>14</v>
      </c>
      <c r="E5" s="1">
        <v>0</v>
      </c>
      <c r="F5" s="1">
        <v>330</v>
      </c>
      <c r="G5" s="1">
        <v>0</v>
      </c>
      <c r="H5" s="1">
        <v>3</v>
      </c>
      <c r="I5" s="1" t="s">
        <v>12</v>
      </c>
      <c r="J5" s="1" t="s">
        <v>12</v>
      </c>
      <c r="K5" s="1" t="s">
        <v>306</v>
      </c>
      <c r="L5" s="1" t="s">
        <v>13</v>
      </c>
      <c r="M5" s="4">
        <v>450000</v>
      </c>
      <c r="N5" s="4">
        <v>450000</v>
      </c>
      <c r="O5" s="4">
        <v>258000</v>
      </c>
      <c r="P5" s="212">
        <f>Tabulka2[[#This Row],[Upravený rozpočet 2024]]-Tabulka2[[#This Row],[Plnění 2024]]</f>
        <v>192000</v>
      </c>
      <c r="Q5" s="4"/>
    </row>
    <row r="6" spans="1:17" x14ac:dyDescent="0.25">
      <c r="A6" s="2" t="s">
        <v>11</v>
      </c>
      <c r="B6" s="2">
        <v>2212</v>
      </c>
      <c r="C6" s="3">
        <v>5169</v>
      </c>
      <c r="D6" s="1" t="s">
        <v>15</v>
      </c>
      <c r="E6" s="1">
        <v>0</v>
      </c>
      <c r="F6" s="1">
        <v>330</v>
      </c>
      <c r="G6" s="1">
        <v>0</v>
      </c>
      <c r="H6" s="1">
        <v>3</v>
      </c>
      <c r="I6" s="1" t="s">
        <v>12</v>
      </c>
      <c r="J6" s="1" t="s">
        <v>12</v>
      </c>
      <c r="K6" s="1" t="s">
        <v>306</v>
      </c>
      <c r="L6" s="1" t="s">
        <v>13</v>
      </c>
      <c r="M6" s="4">
        <v>250000</v>
      </c>
      <c r="N6" s="4">
        <v>250000</v>
      </c>
      <c r="O6" s="4">
        <v>60000</v>
      </c>
      <c r="P6" s="212">
        <f>Tabulka2[[#This Row],[Upravený rozpočet 2024]]-Tabulka2[[#This Row],[Plnění 2024]]</f>
        <v>190000</v>
      </c>
      <c r="Q6" s="4"/>
    </row>
    <row r="7" spans="1:17" x14ac:dyDescent="0.25">
      <c r="A7" s="2" t="s">
        <v>11</v>
      </c>
      <c r="B7" s="2">
        <v>2212</v>
      </c>
      <c r="C7" s="6">
        <v>6121</v>
      </c>
      <c r="D7" s="1" t="s">
        <v>342</v>
      </c>
      <c r="E7" s="1">
        <v>0</v>
      </c>
      <c r="F7" s="1">
        <v>330</v>
      </c>
      <c r="G7" s="1">
        <v>0</v>
      </c>
      <c r="H7" s="1">
        <v>3</v>
      </c>
      <c r="I7" s="1" t="s">
        <v>12</v>
      </c>
      <c r="J7" s="1" t="s">
        <v>12</v>
      </c>
      <c r="K7" s="1" t="s">
        <v>26</v>
      </c>
      <c r="L7" s="1" t="s">
        <v>16</v>
      </c>
      <c r="M7" s="4">
        <v>0</v>
      </c>
      <c r="N7" s="4">
        <v>2000000</v>
      </c>
      <c r="O7" s="4">
        <v>0</v>
      </c>
      <c r="P7" s="212">
        <f>Tabulka2[[#This Row],[Upravený rozpočet 2024]]-Tabulka2[[#This Row],[Plnění 2024]]</f>
        <v>2000000</v>
      </c>
      <c r="Q7" s="4"/>
    </row>
    <row r="8" spans="1:17" s="141" customFormat="1" x14ac:dyDescent="0.25">
      <c r="A8" s="2" t="s">
        <v>11</v>
      </c>
      <c r="B8" s="2">
        <v>2212</v>
      </c>
      <c r="C8" s="6">
        <v>6171</v>
      </c>
      <c r="D8" s="1" t="s">
        <v>311</v>
      </c>
      <c r="E8" s="1">
        <v>0</v>
      </c>
      <c r="F8" s="1">
        <v>330</v>
      </c>
      <c r="G8" s="1">
        <v>0</v>
      </c>
      <c r="H8" s="1">
        <v>3</v>
      </c>
      <c r="I8" s="1" t="s">
        <v>12</v>
      </c>
      <c r="J8" s="1" t="s">
        <v>12</v>
      </c>
      <c r="K8" s="162" t="s">
        <v>312</v>
      </c>
      <c r="L8" s="1" t="s">
        <v>16</v>
      </c>
      <c r="M8" s="4">
        <v>500000</v>
      </c>
      <c r="N8" s="4">
        <v>500000</v>
      </c>
      <c r="O8" s="4">
        <v>398000</v>
      </c>
      <c r="P8" s="212">
        <f>Tabulka2[[#This Row],[Upravený rozpočet 2024]]-Tabulka2[[#This Row],[Plnění 2024]]</f>
        <v>102000</v>
      </c>
      <c r="Q8" s="4"/>
    </row>
    <row r="9" spans="1:17" x14ac:dyDescent="0.25">
      <c r="A9" s="2" t="s">
        <v>11</v>
      </c>
      <c r="B9" s="2">
        <v>2212</v>
      </c>
      <c r="C9" s="6">
        <v>6171</v>
      </c>
      <c r="D9" s="1" t="s">
        <v>296</v>
      </c>
      <c r="E9" s="1">
        <v>0</v>
      </c>
      <c r="F9" s="1">
        <v>330</v>
      </c>
      <c r="G9" s="1">
        <v>0</v>
      </c>
      <c r="H9" s="1">
        <v>3</v>
      </c>
      <c r="I9" s="1" t="s">
        <v>12</v>
      </c>
      <c r="J9" s="1" t="s">
        <v>12</v>
      </c>
      <c r="K9" s="1" t="s">
        <v>306</v>
      </c>
      <c r="L9" s="1" t="s">
        <v>16</v>
      </c>
      <c r="M9" s="4">
        <v>500000</v>
      </c>
      <c r="N9" s="4">
        <v>500000</v>
      </c>
      <c r="O9" s="4">
        <v>0</v>
      </c>
      <c r="P9" s="212">
        <f>Tabulka2[[#This Row],[Upravený rozpočet 2024]]-Tabulka2[[#This Row],[Plnění 2024]]</f>
        <v>500000</v>
      </c>
      <c r="Q9" s="4"/>
    </row>
    <row r="10" spans="1:17" x14ac:dyDescent="0.25">
      <c r="A10" s="2" t="s">
        <v>18</v>
      </c>
      <c r="B10" s="2">
        <v>2219</v>
      </c>
      <c r="C10" s="3">
        <v>5169</v>
      </c>
      <c r="D10" s="1" t="s">
        <v>17</v>
      </c>
      <c r="E10" s="1">
        <v>0</v>
      </c>
      <c r="F10" s="1">
        <v>330</v>
      </c>
      <c r="G10" s="1">
        <v>0</v>
      </c>
      <c r="H10" s="1">
        <v>3</v>
      </c>
      <c r="I10" s="1" t="s">
        <v>12</v>
      </c>
      <c r="J10" s="1" t="s">
        <v>12</v>
      </c>
      <c r="K10" s="1" t="s">
        <v>306</v>
      </c>
      <c r="L10" s="1" t="s">
        <v>13</v>
      </c>
      <c r="M10" s="4">
        <v>100000</v>
      </c>
      <c r="N10" s="4">
        <v>100000</v>
      </c>
      <c r="O10" s="4">
        <v>0</v>
      </c>
      <c r="P10" s="212">
        <f>Tabulka2[[#This Row],[Upravený rozpočet 2024]]-Tabulka2[[#This Row],[Plnění 2024]]</f>
        <v>100000</v>
      </c>
      <c r="Q10" s="5">
        <f>SUM(O10)</f>
        <v>0</v>
      </c>
    </row>
    <row r="11" spans="1:17" s="141" customFormat="1" x14ac:dyDescent="0.25">
      <c r="A11" s="2" t="s">
        <v>18</v>
      </c>
      <c r="B11" s="2">
        <v>2219</v>
      </c>
      <c r="C11" s="3">
        <v>5169</v>
      </c>
      <c r="D11" s="1" t="s">
        <v>17</v>
      </c>
      <c r="E11" s="1">
        <v>90</v>
      </c>
      <c r="F11" s="1">
        <v>330</v>
      </c>
      <c r="G11" s="1">
        <v>0</v>
      </c>
      <c r="H11" s="1">
        <v>3</v>
      </c>
      <c r="I11" s="1" t="s">
        <v>12</v>
      </c>
      <c r="J11" s="1" t="s">
        <v>12</v>
      </c>
      <c r="K11" s="1" t="s">
        <v>26</v>
      </c>
      <c r="L11" s="1" t="s">
        <v>13</v>
      </c>
      <c r="M11" s="4">
        <v>0</v>
      </c>
      <c r="N11" s="4">
        <v>44255200</v>
      </c>
      <c r="O11" s="4">
        <v>292000</v>
      </c>
      <c r="P11" s="212">
        <f>Tabulka2[[#This Row],[Upravený rozpočet 2024]]-Tabulka2[[#This Row],[Plnění 2024]]</f>
        <v>43963200</v>
      </c>
      <c r="Q11" s="143">
        <f>SUM(O11)</f>
        <v>292000</v>
      </c>
    </row>
    <row r="12" spans="1:17" x14ac:dyDescent="0.25">
      <c r="A12" s="2" t="s">
        <v>20</v>
      </c>
      <c r="B12" s="2">
        <v>2321</v>
      </c>
      <c r="C12" s="3">
        <v>5169</v>
      </c>
      <c r="D12" s="1" t="s">
        <v>19</v>
      </c>
      <c r="E12" s="1">
        <v>0</v>
      </c>
      <c r="F12" s="1">
        <v>330</v>
      </c>
      <c r="G12" s="1">
        <v>0</v>
      </c>
      <c r="H12" s="1">
        <v>2</v>
      </c>
      <c r="I12" s="1" t="s">
        <v>12</v>
      </c>
      <c r="J12" s="1" t="s">
        <v>12</v>
      </c>
      <c r="K12" s="1" t="s">
        <v>306</v>
      </c>
      <c r="L12" s="1" t="s">
        <v>13</v>
      </c>
      <c r="M12" s="4">
        <v>120000</v>
      </c>
      <c r="N12" s="4">
        <v>120000</v>
      </c>
      <c r="O12" s="4">
        <v>0</v>
      </c>
      <c r="P12" s="212">
        <f>Tabulka2[[#This Row],[Upravený rozpočet 2024]]-Tabulka2[[#This Row],[Plnění 2024]]</f>
        <v>120000</v>
      </c>
      <c r="Q12" s="4">
        <f>SUM(O12)</f>
        <v>0</v>
      </c>
    </row>
    <row r="13" spans="1:17" x14ac:dyDescent="0.25">
      <c r="A13" s="2" t="s">
        <v>22</v>
      </c>
      <c r="B13" s="2">
        <v>3111</v>
      </c>
      <c r="C13" s="3">
        <v>5331</v>
      </c>
      <c r="D13" s="1" t="s">
        <v>21</v>
      </c>
      <c r="E13" s="1">
        <v>0</v>
      </c>
      <c r="F13" s="1">
        <v>420</v>
      </c>
      <c r="G13" s="1">
        <v>0</v>
      </c>
      <c r="H13" s="1">
        <v>4</v>
      </c>
      <c r="I13" s="1" t="s">
        <v>23</v>
      </c>
      <c r="J13" s="1" t="s">
        <v>23</v>
      </c>
      <c r="K13" s="1" t="s">
        <v>328</v>
      </c>
      <c r="L13" s="1" t="s">
        <v>13</v>
      </c>
      <c r="M13" s="4">
        <v>2200000</v>
      </c>
      <c r="N13" s="4">
        <v>2200000</v>
      </c>
      <c r="O13" s="4">
        <v>1100000</v>
      </c>
      <c r="P13" s="212">
        <f>Tabulka2[[#This Row],[Upravený rozpočet 2024]]-Tabulka2[[#This Row],[Plnění 2024]]</f>
        <v>1100000</v>
      </c>
      <c r="Q13" s="4">
        <f>SUM(O13:O22)</f>
        <v>3126000</v>
      </c>
    </row>
    <row r="14" spans="1:17" x14ac:dyDescent="0.25">
      <c r="A14" s="2" t="s">
        <v>22</v>
      </c>
      <c r="B14" s="2">
        <v>3111</v>
      </c>
      <c r="C14" s="3">
        <v>5331</v>
      </c>
      <c r="D14" s="1" t="s">
        <v>24</v>
      </c>
      <c r="E14" s="1">
        <v>0</v>
      </c>
      <c r="F14" s="1">
        <v>420</v>
      </c>
      <c r="G14" s="1">
        <v>0</v>
      </c>
      <c r="H14" s="1">
        <v>4</v>
      </c>
      <c r="I14" s="1" t="s">
        <v>23</v>
      </c>
      <c r="J14" s="1" t="s">
        <v>23</v>
      </c>
      <c r="K14" s="1" t="s">
        <v>329</v>
      </c>
      <c r="L14" s="1" t="s">
        <v>13</v>
      </c>
      <c r="M14" s="4">
        <v>2411000</v>
      </c>
      <c r="N14" s="4">
        <v>3426400</v>
      </c>
      <c r="O14" s="4">
        <v>1205500</v>
      </c>
      <c r="P14" s="212">
        <f>Tabulka2[[#This Row],[Upravený rozpočet 2024]]-Tabulka2[[#This Row],[Plnění 2024]]</f>
        <v>2220900</v>
      </c>
      <c r="Q14" s="4"/>
    </row>
    <row r="15" spans="1:17" x14ac:dyDescent="0.25">
      <c r="A15" s="2" t="s">
        <v>22</v>
      </c>
      <c r="B15" s="2">
        <v>3111</v>
      </c>
      <c r="C15" s="3">
        <v>5331</v>
      </c>
      <c r="D15" s="1" t="s">
        <v>25</v>
      </c>
      <c r="E15" s="1">
        <v>0</v>
      </c>
      <c r="F15" s="1">
        <v>420</v>
      </c>
      <c r="G15" s="1">
        <v>0</v>
      </c>
      <c r="H15" s="1">
        <v>4</v>
      </c>
      <c r="I15" s="1" t="s">
        <v>23</v>
      </c>
      <c r="J15" s="1" t="s">
        <v>23</v>
      </c>
      <c r="K15" s="1" t="s">
        <v>329</v>
      </c>
      <c r="L15" s="1" t="s">
        <v>13</v>
      </c>
      <c r="M15" s="4">
        <v>423000</v>
      </c>
      <c r="N15" s="4">
        <v>423000</v>
      </c>
      <c r="O15" s="4">
        <v>211500</v>
      </c>
      <c r="P15" s="212">
        <f>Tabulka2[[#This Row],[Upravený rozpočet 2024]]-Tabulka2[[#This Row],[Plnění 2024]]</f>
        <v>211500</v>
      </c>
      <c r="Q15" s="4"/>
    </row>
    <row r="16" spans="1:17" x14ac:dyDescent="0.25">
      <c r="A16" s="2" t="s">
        <v>22</v>
      </c>
      <c r="B16" s="2">
        <v>3111</v>
      </c>
      <c r="C16" s="3">
        <v>5336</v>
      </c>
      <c r="D16" s="1" t="s">
        <v>401</v>
      </c>
      <c r="E16" s="1">
        <v>96</v>
      </c>
      <c r="F16" s="1">
        <v>420</v>
      </c>
      <c r="G16" s="1">
        <v>0</v>
      </c>
      <c r="H16" s="1">
        <v>4</v>
      </c>
      <c r="I16" s="1" t="s">
        <v>23</v>
      </c>
      <c r="J16" s="1" t="s">
        <v>23</v>
      </c>
      <c r="K16" s="1" t="s">
        <v>26</v>
      </c>
      <c r="L16" s="1" t="s">
        <v>13</v>
      </c>
      <c r="M16" s="4">
        <v>0</v>
      </c>
      <c r="N16" s="4">
        <f>477500+98900</f>
        <v>576400</v>
      </c>
      <c r="O16" s="4">
        <v>0</v>
      </c>
      <c r="P16" s="212">
        <f>Tabulka2[[#This Row],[Upravený rozpočet 2024]]-Tabulka2[[#This Row],[Plnění 2024]]</f>
        <v>576400</v>
      </c>
      <c r="Q16" s="4"/>
    </row>
    <row r="17" spans="1:17" x14ac:dyDescent="0.25">
      <c r="A17" s="2" t="s">
        <v>22</v>
      </c>
      <c r="B17" s="2">
        <v>3111</v>
      </c>
      <c r="C17" s="3">
        <v>5336</v>
      </c>
      <c r="D17" s="1" t="s">
        <v>402</v>
      </c>
      <c r="E17" s="1">
        <v>96</v>
      </c>
      <c r="F17" s="1">
        <v>420</v>
      </c>
      <c r="G17" s="1">
        <v>0</v>
      </c>
      <c r="H17" s="1">
        <v>4</v>
      </c>
      <c r="I17" s="1" t="s">
        <v>23</v>
      </c>
      <c r="J17" s="1" t="s">
        <v>23</v>
      </c>
      <c r="K17" s="1" t="s">
        <v>26</v>
      </c>
      <c r="L17" s="1" t="s">
        <v>13</v>
      </c>
      <c r="M17" s="4">
        <v>0</v>
      </c>
      <c r="N17" s="4">
        <f>481400+296400</f>
        <v>777800</v>
      </c>
      <c r="O17" s="4">
        <v>0</v>
      </c>
      <c r="P17" s="212">
        <f>Tabulka2[[#This Row],[Upravený rozpočet 2024]]-Tabulka2[[#This Row],[Plnění 2024]]</f>
        <v>777800</v>
      </c>
      <c r="Q17" s="4"/>
    </row>
    <row r="18" spans="1:17" s="141" customFormat="1" x14ac:dyDescent="0.25">
      <c r="A18" s="2" t="s">
        <v>22</v>
      </c>
      <c r="B18" s="2">
        <v>3111</v>
      </c>
      <c r="C18" s="3">
        <v>5336</v>
      </c>
      <c r="D18" s="1" t="s">
        <v>497</v>
      </c>
      <c r="E18" s="1">
        <v>138</v>
      </c>
      <c r="F18" s="1">
        <v>420</v>
      </c>
      <c r="G18" s="1">
        <v>0</v>
      </c>
      <c r="H18" s="1">
        <v>4</v>
      </c>
      <c r="I18" s="1" t="s">
        <v>23</v>
      </c>
      <c r="J18" s="1" t="s">
        <v>23</v>
      </c>
      <c r="K18" s="1" t="s">
        <v>26</v>
      </c>
      <c r="L18" s="1" t="s">
        <v>13</v>
      </c>
      <c r="M18" s="4">
        <v>0</v>
      </c>
      <c r="N18" s="4">
        <v>100000</v>
      </c>
      <c r="O18" s="4">
        <v>0</v>
      </c>
      <c r="P18" s="212">
        <v>0</v>
      </c>
      <c r="Q18" s="4"/>
    </row>
    <row r="19" spans="1:17" s="141" customFormat="1" x14ac:dyDescent="0.25">
      <c r="A19" s="2" t="s">
        <v>22</v>
      </c>
      <c r="B19" s="2">
        <v>3111</v>
      </c>
      <c r="C19" s="3">
        <v>6129</v>
      </c>
      <c r="D19" s="1" t="s">
        <v>343</v>
      </c>
      <c r="E19" s="1">
        <v>90</v>
      </c>
      <c r="F19" s="1">
        <v>420</v>
      </c>
      <c r="G19" s="1">
        <v>0</v>
      </c>
      <c r="H19" s="1">
        <v>4</v>
      </c>
      <c r="I19" s="1" t="s">
        <v>23</v>
      </c>
      <c r="J19" s="1" t="s">
        <v>23</v>
      </c>
      <c r="K19" s="162" t="s">
        <v>428</v>
      </c>
      <c r="L19" s="1" t="s">
        <v>16</v>
      </c>
      <c r="M19" s="4">
        <v>0</v>
      </c>
      <c r="N19" s="4">
        <v>3878600</v>
      </c>
      <c r="O19" s="4">
        <v>0</v>
      </c>
      <c r="P19" s="212">
        <f>Tabulka2[[#This Row],[Upravený rozpočet 2024]]-Tabulka2[[#This Row],[Plnění 2024]]</f>
        <v>3878600</v>
      </c>
      <c r="Q19" s="4"/>
    </row>
    <row r="20" spans="1:17" x14ac:dyDescent="0.25">
      <c r="A20" s="2" t="s">
        <v>22</v>
      </c>
      <c r="B20" s="2">
        <v>3111</v>
      </c>
      <c r="C20" s="3">
        <v>5331</v>
      </c>
      <c r="D20" s="1" t="s">
        <v>27</v>
      </c>
      <c r="E20" s="1">
        <v>0</v>
      </c>
      <c r="F20" s="1">
        <v>420</v>
      </c>
      <c r="G20" s="1">
        <v>0</v>
      </c>
      <c r="H20" s="1">
        <v>4</v>
      </c>
      <c r="I20" s="1" t="s">
        <v>23</v>
      </c>
      <c r="J20" s="1" t="s">
        <v>23</v>
      </c>
      <c r="K20" s="1" t="s">
        <v>306</v>
      </c>
      <c r="L20" s="1" t="s">
        <v>13</v>
      </c>
      <c r="M20" s="4">
        <v>1500000</v>
      </c>
      <c r="N20" s="4">
        <v>500000</v>
      </c>
      <c r="O20" s="4">
        <v>501000</v>
      </c>
      <c r="P20" s="212">
        <f>Tabulka2[[#This Row],[Upravený rozpočet 2024]]-Tabulka2[[#This Row],[Plnění 2024]]</f>
        <v>-1000</v>
      </c>
      <c r="Q20" s="4"/>
    </row>
    <row r="21" spans="1:17" x14ac:dyDescent="0.25">
      <c r="A21" s="2" t="s">
        <v>22</v>
      </c>
      <c r="B21" s="2">
        <v>3111</v>
      </c>
      <c r="C21" s="3">
        <v>5331</v>
      </c>
      <c r="D21" s="1" t="s">
        <v>28</v>
      </c>
      <c r="E21" s="1">
        <v>0</v>
      </c>
      <c r="F21" s="1">
        <v>420</v>
      </c>
      <c r="G21" s="1">
        <v>0</v>
      </c>
      <c r="H21" s="1">
        <v>4</v>
      </c>
      <c r="I21" s="1" t="s">
        <v>23</v>
      </c>
      <c r="J21" s="1" t="s">
        <v>23</v>
      </c>
      <c r="K21" s="1" t="s">
        <v>306</v>
      </c>
      <c r="L21" s="1" t="s">
        <v>13</v>
      </c>
      <c r="M21" s="4">
        <v>0</v>
      </c>
      <c r="N21" s="4">
        <v>0</v>
      </c>
      <c r="O21" s="4">
        <v>0</v>
      </c>
      <c r="P21" s="212">
        <f>Tabulka2[[#This Row],[Upravený rozpočet 2024]]-Tabulka2[[#This Row],[Plnění 2024]]</f>
        <v>0</v>
      </c>
      <c r="Q21" s="4"/>
    </row>
    <row r="22" spans="1:17" x14ac:dyDescent="0.25">
      <c r="A22" s="2" t="s">
        <v>22</v>
      </c>
      <c r="B22" s="2">
        <v>3111</v>
      </c>
      <c r="C22" s="3">
        <v>5171</v>
      </c>
      <c r="D22" s="1" t="s">
        <v>29</v>
      </c>
      <c r="E22" s="1">
        <v>0</v>
      </c>
      <c r="F22" s="1">
        <v>440</v>
      </c>
      <c r="G22" s="1">
        <v>0</v>
      </c>
      <c r="H22" s="1">
        <v>4</v>
      </c>
      <c r="I22" s="1" t="s">
        <v>30</v>
      </c>
      <c r="J22" s="1" t="s">
        <v>30</v>
      </c>
      <c r="K22" s="1" t="s">
        <v>306</v>
      </c>
      <c r="L22" s="1" t="s">
        <v>13</v>
      </c>
      <c r="M22" s="4">
        <v>400000</v>
      </c>
      <c r="N22" s="4">
        <v>593200</v>
      </c>
      <c r="O22" s="4">
        <v>108000</v>
      </c>
      <c r="P22" s="212">
        <f>Tabulka2[[#This Row],[Upravený rozpočet 2024]]-Tabulka2[[#This Row],[Plnění 2024]]</f>
        <v>485200</v>
      </c>
      <c r="Q22" s="4"/>
    </row>
    <row r="23" spans="1:17" x14ac:dyDescent="0.25">
      <c r="A23" s="2" t="s">
        <v>32</v>
      </c>
      <c r="B23" s="2">
        <v>3113</v>
      </c>
      <c r="C23" s="3">
        <v>5331</v>
      </c>
      <c r="D23" s="1" t="s">
        <v>31</v>
      </c>
      <c r="E23" s="1">
        <v>0</v>
      </c>
      <c r="F23" s="1">
        <v>420</v>
      </c>
      <c r="G23" s="1">
        <v>0</v>
      </c>
      <c r="H23" s="1">
        <v>4</v>
      </c>
      <c r="I23" s="1" t="s">
        <v>23</v>
      </c>
      <c r="J23" s="1" t="s">
        <v>23</v>
      </c>
      <c r="K23" s="1" t="s">
        <v>330</v>
      </c>
      <c r="L23" s="1" t="s">
        <v>13</v>
      </c>
      <c r="M23" s="4">
        <v>14500000</v>
      </c>
      <c r="N23" s="4">
        <v>14500000</v>
      </c>
      <c r="O23" s="4">
        <v>7250000</v>
      </c>
      <c r="P23" s="212">
        <f>Tabulka2[[#This Row],[Upravený rozpočet 2024]]-Tabulka2[[#This Row],[Plnění 2024]]</f>
        <v>7250000</v>
      </c>
      <c r="Q23" s="4">
        <f>SUM(O23:O32)</f>
        <v>12082000</v>
      </c>
    </row>
    <row r="24" spans="1:17" x14ac:dyDescent="0.25">
      <c r="A24" s="2" t="s">
        <v>32</v>
      </c>
      <c r="B24" s="2">
        <v>3113</v>
      </c>
      <c r="C24" s="3">
        <v>5331</v>
      </c>
      <c r="D24" s="1" t="s">
        <v>33</v>
      </c>
      <c r="E24" s="1">
        <v>0</v>
      </c>
      <c r="F24" s="1">
        <v>420</v>
      </c>
      <c r="G24" s="1">
        <v>0</v>
      </c>
      <c r="H24" s="1">
        <v>4</v>
      </c>
      <c r="I24" s="1" t="s">
        <v>23</v>
      </c>
      <c r="J24" s="1" t="s">
        <v>23</v>
      </c>
      <c r="K24" s="1" t="s">
        <v>331</v>
      </c>
      <c r="L24" s="1" t="s">
        <v>13</v>
      </c>
      <c r="M24" s="4">
        <v>0</v>
      </c>
      <c r="N24" s="4">
        <v>0</v>
      </c>
      <c r="O24" s="4">
        <v>0</v>
      </c>
      <c r="P24" s="212">
        <f>Tabulka2[[#This Row],[Upravený rozpočet 2024]]-Tabulka2[[#This Row],[Plnění 2024]]</f>
        <v>0</v>
      </c>
      <c r="Q24" s="4"/>
    </row>
    <row r="25" spans="1:17" x14ac:dyDescent="0.25">
      <c r="A25" s="2" t="s">
        <v>32</v>
      </c>
      <c r="B25" s="2">
        <v>3113</v>
      </c>
      <c r="C25" s="3">
        <v>5331</v>
      </c>
      <c r="D25" s="1" t="s">
        <v>400</v>
      </c>
      <c r="E25" s="1">
        <v>81</v>
      </c>
      <c r="F25" s="1">
        <v>420</v>
      </c>
      <c r="G25" s="1">
        <v>0</v>
      </c>
      <c r="H25" s="1">
        <v>4</v>
      </c>
      <c r="I25" s="1" t="s">
        <v>23</v>
      </c>
      <c r="J25" s="1" t="s">
        <v>23</v>
      </c>
      <c r="K25" s="1" t="s">
        <v>26</v>
      </c>
      <c r="L25" s="1" t="s">
        <v>13</v>
      </c>
      <c r="M25" s="4">
        <v>0</v>
      </c>
      <c r="N25" s="4">
        <v>518000</v>
      </c>
      <c r="O25" s="4">
        <v>518000</v>
      </c>
      <c r="P25" s="212">
        <f>Tabulka2[[#This Row],[Upravený rozpočet 2024]]-Tabulka2[[#This Row],[Plnění 2024]]</f>
        <v>0</v>
      </c>
      <c r="Q25" s="4"/>
    </row>
    <row r="26" spans="1:17" s="141" customFormat="1" x14ac:dyDescent="0.25">
      <c r="A26" s="2" t="s">
        <v>32</v>
      </c>
      <c r="B26" s="2">
        <v>3113</v>
      </c>
      <c r="C26" s="3">
        <v>5336</v>
      </c>
      <c r="D26" s="1" t="s">
        <v>399</v>
      </c>
      <c r="E26" s="1">
        <v>96</v>
      </c>
      <c r="F26" s="1">
        <v>420</v>
      </c>
      <c r="G26" s="1">
        <v>0</v>
      </c>
      <c r="H26" s="1">
        <v>4</v>
      </c>
      <c r="I26" s="1" t="s">
        <v>23</v>
      </c>
      <c r="J26" s="1" t="s">
        <v>23</v>
      </c>
      <c r="K26" s="1" t="s">
        <v>26</v>
      </c>
      <c r="L26" s="1" t="s">
        <v>13</v>
      </c>
      <c r="M26" s="4">
        <v>0</v>
      </c>
      <c r="N26" s="4">
        <f>1949900+444700</f>
        <v>2394600</v>
      </c>
      <c r="O26" s="4">
        <v>0</v>
      </c>
      <c r="P26" s="212">
        <f>Tabulka2[[#This Row],[Upravený rozpočet 2024]]-Tabulka2[[#This Row],[Plnění 2024]]</f>
        <v>2394600</v>
      </c>
      <c r="Q26" s="4"/>
    </row>
    <row r="27" spans="1:17" x14ac:dyDescent="0.25">
      <c r="A27" s="2" t="s">
        <v>32</v>
      </c>
      <c r="B27" s="2">
        <v>3113</v>
      </c>
      <c r="C27" s="3">
        <v>5171</v>
      </c>
      <c r="D27" s="1" t="s">
        <v>34</v>
      </c>
      <c r="E27" s="1">
        <v>0</v>
      </c>
      <c r="F27" s="1">
        <v>440</v>
      </c>
      <c r="G27" s="1">
        <v>0</v>
      </c>
      <c r="H27" s="1">
        <v>4</v>
      </c>
      <c r="I27" s="1" t="s">
        <v>30</v>
      </c>
      <c r="J27" s="1" t="s">
        <v>30</v>
      </c>
      <c r="K27" s="1" t="s">
        <v>306</v>
      </c>
      <c r="L27" s="1" t="s">
        <v>13</v>
      </c>
      <c r="M27" s="4">
        <v>200000</v>
      </c>
      <c r="N27" s="4">
        <v>200000</v>
      </c>
      <c r="O27" s="4">
        <v>0</v>
      </c>
      <c r="P27" s="212">
        <f>Tabulka2[[#This Row],[Upravený rozpočet 2024]]-Tabulka2[[#This Row],[Plnění 2024]]</f>
        <v>200000</v>
      </c>
      <c r="Q27" s="4"/>
    </row>
    <row r="28" spans="1:17" x14ac:dyDescent="0.25">
      <c r="A28" s="2" t="s">
        <v>32</v>
      </c>
      <c r="B28" s="2">
        <v>3113</v>
      </c>
      <c r="C28" s="3">
        <v>6121</v>
      </c>
      <c r="D28" s="1" t="s">
        <v>35</v>
      </c>
      <c r="E28" s="1">
        <v>0</v>
      </c>
      <c r="F28" s="1">
        <v>420</v>
      </c>
      <c r="G28" s="1">
        <v>0</v>
      </c>
      <c r="H28" s="1">
        <v>4</v>
      </c>
      <c r="I28" s="1" t="s">
        <v>23</v>
      </c>
      <c r="J28" s="1" t="s">
        <v>23</v>
      </c>
      <c r="K28" s="1" t="s">
        <v>306</v>
      </c>
      <c r="L28" s="1" t="s">
        <v>16</v>
      </c>
      <c r="M28" s="4">
        <v>500000</v>
      </c>
      <c r="N28" s="4">
        <v>500000</v>
      </c>
      <c r="O28" s="4">
        <v>38000</v>
      </c>
      <c r="P28" s="212">
        <f>Tabulka2[[#This Row],[Upravený rozpočet 2024]]-Tabulka2[[#This Row],[Plnění 2024]]</f>
        <v>462000</v>
      </c>
      <c r="Q28" s="4"/>
    </row>
    <row r="29" spans="1:17" x14ac:dyDescent="0.25">
      <c r="A29" s="2" t="s">
        <v>32</v>
      </c>
      <c r="B29" s="2">
        <v>3113</v>
      </c>
      <c r="C29" s="3">
        <v>6121</v>
      </c>
      <c r="D29" s="1" t="s">
        <v>36</v>
      </c>
      <c r="E29" s="1">
        <v>90</v>
      </c>
      <c r="F29" s="1">
        <v>420</v>
      </c>
      <c r="G29" s="1">
        <v>81530000000</v>
      </c>
      <c r="H29" s="1">
        <v>4</v>
      </c>
      <c r="I29" s="1" t="s">
        <v>23</v>
      </c>
      <c r="J29" s="1" t="s">
        <v>23</v>
      </c>
      <c r="K29" s="162" t="s">
        <v>426</v>
      </c>
      <c r="L29" s="1" t="s">
        <v>16</v>
      </c>
      <c r="M29" s="4">
        <v>0</v>
      </c>
      <c r="N29" s="4">
        <v>537900</v>
      </c>
      <c r="O29" s="4">
        <v>441000</v>
      </c>
      <c r="P29" s="212">
        <f>Tabulka2[[#This Row],[Upravený rozpočet 2024]]-Tabulka2[[#This Row],[Plnění 2024]]</f>
        <v>96900</v>
      </c>
      <c r="Q29" s="4"/>
    </row>
    <row r="30" spans="1:17" s="141" customFormat="1" x14ac:dyDescent="0.25">
      <c r="A30" s="2" t="s">
        <v>32</v>
      </c>
      <c r="B30" s="2">
        <v>3113</v>
      </c>
      <c r="C30" s="3">
        <v>6121</v>
      </c>
      <c r="D30" s="1" t="s">
        <v>36</v>
      </c>
      <c r="E30" s="1">
        <v>84</v>
      </c>
      <c r="F30" s="1">
        <v>420</v>
      </c>
      <c r="G30" s="1">
        <v>81530000000</v>
      </c>
      <c r="H30" s="1">
        <v>4</v>
      </c>
      <c r="I30" s="1" t="s">
        <v>23</v>
      </c>
      <c r="J30" s="1" t="s">
        <v>23</v>
      </c>
      <c r="K30" s="162" t="s">
        <v>426</v>
      </c>
      <c r="L30" s="1" t="s">
        <v>16</v>
      </c>
      <c r="M30" s="4">
        <v>0</v>
      </c>
      <c r="N30" s="4">
        <v>20000000</v>
      </c>
      <c r="O30" s="4"/>
      <c r="P30" s="212">
        <f>Tabulka2[[#This Row],[Upravený rozpočet 2024]]-Tabulka2[[#This Row],[Plnění 2024]]</f>
        <v>20000000</v>
      </c>
      <c r="Q30" s="4"/>
    </row>
    <row r="31" spans="1:17" s="141" customFormat="1" x14ac:dyDescent="0.25">
      <c r="A31" s="2" t="s">
        <v>32</v>
      </c>
      <c r="B31" s="2">
        <v>3113</v>
      </c>
      <c r="C31" s="3">
        <v>6121</v>
      </c>
      <c r="D31" s="1" t="s">
        <v>36</v>
      </c>
      <c r="E31" s="1">
        <v>148</v>
      </c>
      <c r="F31" s="1">
        <v>420</v>
      </c>
      <c r="G31" s="1">
        <v>81530000000</v>
      </c>
      <c r="H31" s="1">
        <v>4</v>
      </c>
      <c r="I31" s="1" t="s">
        <v>23</v>
      </c>
      <c r="J31" s="1" t="s">
        <v>23</v>
      </c>
      <c r="K31" s="162" t="s">
        <v>426</v>
      </c>
      <c r="L31" s="1" t="s">
        <v>16</v>
      </c>
      <c r="M31" s="4">
        <v>0</v>
      </c>
      <c r="N31" s="4">
        <v>9500000</v>
      </c>
      <c r="O31" s="4"/>
      <c r="P31" s="212">
        <f>Tabulka2[[#This Row],[Upravený rozpočet 2024]]-Tabulka2[[#This Row],[Plnění 2024]]</f>
        <v>9500000</v>
      </c>
      <c r="Q31" s="4"/>
    </row>
    <row r="32" spans="1:17" x14ac:dyDescent="0.25">
      <c r="A32" s="2" t="s">
        <v>32</v>
      </c>
      <c r="B32" s="2">
        <v>3113</v>
      </c>
      <c r="C32" s="3">
        <v>6121</v>
      </c>
      <c r="D32" s="1" t="s">
        <v>37</v>
      </c>
      <c r="E32" s="1">
        <v>0</v>
      </c>
      <c r="F32" s="1">
        <v>420</v>
      </c>
      <c r="G32" s="1">
        <v>80186000000</v>
      </c>
      <c r="H32" s="1">
        <v>4</v>
      </c>
      <c r="I32" s="1" t="s">
        <v>23</v>
      </c>
      <c r="J32" s="1" t="s">
        <v>23</v>
      </c>
      <c r="K32" s="162" t="s">
        <v>305</v>
      </c>
      <c r="L32" s="1" t="s">
        <v>16</v>
      </c>
      <c r="M32" s="4">
        <v>4800000</v>
      </c>
      <c r="N32" s="4">
        <v>6700000</v>
      </c>
      <c r="O32" s="4">
        <v>3835000</v>
      </c>
      <c r="P32" s="212">
        <f>Tabulka2[[#This Row],[Upravený rozpočet 2024]]-Tabulka2[[#This Row],[Plnění 2024]]</f>
        <v>2865000</v>
      </c>
      <c r="Q32" s="4"/>
    </row>
    <row r="33" spans="1:17" x14ac:dyDescent="0.25">
      <c r="A33" s="2" t="s">
        <v>39</v>
      </c>
      <c r="B33" s="2">
        <v>3314</v>
      </c>
      <c r="C33" s="3">
        <v>5136</v>
      </c>
      <c r="D33" s="1" t="s">
        <v>38</v>
      </c>
      <c r="E33" s="1">
        <v>0</v>
      </c>
      <c r="F33" s="1">
        <v>610</v>
      </c>
      <c r="G33" s="1">
        <v>0</v>
      </c>
      <c r="H33" s="1">
        <v>6</v>
      </c>
      <c r="I33" s="1" t="s">
        <v>40</v>
      </c>
      <c r="J33" s="1" t="s">
        <v>40</v>
      </c>
      <c r="K33" s="1" t="s">
        <v>306</v>
      </c>
      <c r="L33" s="1" t="s">
        <v>13</v>
      </c>
      <c r="M33" s="4">
        <v>60000</v>
      </c>
      <c r="N33" s="4">
        <v>65000</v>
      </c>
      <c r="O33" s="4">
        <v>49000</v>
      </c>
      <c r="P33" s="212">
        <f>Tabulka2[[#This Row],[Upravený rozpočet 2024]]-Tabulka2[[#This Row],[Plnění 2024]]</f>
        <v>16000</v>
      </c>
      <c r="Q33" s="4">
        <f>SUM(O33:O37)</f>
        <v>60500</v>
      </c>
    </row>
    <row r="34" spans="1:17" s="141" customFormat="1" x14ac:dyDescent="0.25">
      <c r="A34" s="2" t="s">
        <v>39</v>
      </c>
      <c r="B34" s="2">
        <v>3314</v>
      </c>
      <c r="C34" s="3">
        <v>5136</v>
      </c>
      <c r="D34" s="1" t="s">
        <v>38</v>
      </c>
      <c r="E34" s="1">
        <v>0</v>
      </c>
      <c r="F34" s="1">
        <v>610</v>
      </c>
      <c r="G34" s="1">
        <v>0</v>
      </c>
      <c r="H34" s="1">
        <v>6</v>
      </c>
      <c r="I34" s="1" t="s">
        <v>40</v>
      </c>
      <c r="J34" s="1" t="s">
        <v>40</v>
      </c>
      <c r="K34" s="1" t="s">
        <v>26</v>
      </c>
      <c r="L34" s="1" t="s">
        <v>13</v>
      </c>
      <c r="M34" s="4">
        <v>0</v>
      </c>
      <c r="N34" s="4">
        <v>23600</v>
      </c>
      <c r="O34" s="4">
        <v>0</v>
      </c>
      <c r="P34" s="212">
        <f>Tabulka2[[#This Row],[Upravený rozpočet 2024]]-Tabulka2[[#This Row],[Plnění 2024]]</f>
        <v>23600</v>
      </c>
      <c r="Q34" s="4">
        <f>SUM(O34:O38)</f>
        <v>744000</v>
      </c>
    </row>
    <row r="35" spans="1:17" x14ac:dyDescent="0.25">
      <c r="A35" s="2" t="s">
        <v>39</v>
      </c>
      <c r="B35" s="2">
        <v>3314</v>
      </c>
      <c r="C35" s="3">
        <v>5137</v>
      </c>
      <c r="D35" s="1" t="s">
        <v>41</v>
      </c>
      <c r="E35" s="1">
        <v>0</v>
      </c>
      <c r="F35" s="1">
        <v>610</v>
      </c>
      <c r="G35" s="1">
        <v>0</v>
      </c>
      <c r="H35" s="1">
        <v>6</v>
      </c>
      <c r="I35" s="1" t="s">
        <v>40</v>
      </c>
      <c r="J35" s="1" t="s">
        <v>40</v>
      </c>
      <c r="K35" s="1" t="s">
        <v>306</v>
      </c>
      <c r="L35" s="1" t="s">
        <v>13</v>
      </c>
      <c r="M35" s="4">
        <v>10000</v>
      </c>
      <c r="N35" s="4">
        <v>10000</v>
      </c>
      <c r="O35" s="4">
        <v>11500</v>
      </c>
      <c r="P35" s="212">
        <f>Tabulka2[[#This Row],[Upravený rozpočet 2024]]-Tabulka2[[#This Row],[Plnění 2024]]</f>
        <v>-1500</v>
      </c>
      <c r="Q35" s="4"/>
    </row>
    <row r="36" spans="1:17" x14ac:dyDescent="0.25">
      <c r="A36" s="2" t="s">
        <v>39</v>
      </c>
      <c r="B36" s="2">
        <v>3314</v>
      </c>
      <c r="C36" s="3">
        <v>5139</v>
      </c>
      <c r="D36" s="1" t="s">
        <v>42</v>
      </c>
      <c r="E36" s="1">
        <v>0</v>
      </c>
      <c r="F36" s="1">
        <v>610</v>
      </c>
      <c r="G36" s="1">
        <v>0</v>
      </c>
      <c r="H36" s="1">
        <v>6</v>
      </c>
      <c r="I36" s="1" t="s">
        <v>40</v>
      </c>
      <c r="J36" s="1" t="s">
        <v>40</v>
      </c>
      <c r="K36" s="1" t="s">
        <v>306</v>
      </c>
      <c r="L36" s="1" t="s">
        <v>13</v>
      </c>
      <c r="M36" s="4">
        <v>10000</v>
      </c>
      <c r="N36" s="4">
        <v>10000</v>
      </c>
      <c r="O36" s="4">
        <v>0</v>
      </c>
      <c r="P36" s="212">
        <f>Tabulka2[[#This Row],[Upravený rozpočet 2024]]-Tabulka2[[#This Row],[Plnění 2024]]</f>
        <v>10000</v>
      </c>
      <c r="Q36" s="4"/>
    </row>
    <row r="37" spans="1:17" x14ac:dyDescent="0.25">
      <c r="A37" s="2" t="s">
        <v>39</v>
      </c>
      <c r="B37" s="2">
        <v>3314</v>
      </c>
      <c r="C37" s="3">
        <v>6121</v>
      </c>
      <c r="D37" s="1" t="s">
        <v>43</v>
      </c>
      <c r="E37" s="1">
        <v>0</v>
      </c>
      <c r="F37" s="1">
        <v>620</v>
      </c>
      <c r="G37" s="1">
        <v>0</v>
      </c>
      <c r="H37" s="1">
        <v>6</v>
      </c>
      <c r="I37" s="1" t="s">
        <v>23</v>
      </c>
      <c r="J37" s="1" t="s">
        <v>23</v>
      </c>
      <c r="K37" s="162" t="s">
        <v>308</v>
      </c>
      <c r="L37" s="1" t="s">
        <v>16</v>
      </c>
      <c r="M37" s="4">
        <v>4521000</v>
      </c>
      <c r="N37" s="4">
        <v>4521000</v>
      </c>
      <c r="O37" s="4">
        <v>0</v>
      </c>
      <c r="P37" s="212">
        <f>Tabulka2[[#This Row],[Upravený rozpočet 2024]]-Tabulka2[[#This Row],[Plnění 2024]]</f>
        <v>4521000</v>
      </c>
      <c r="Q37" s="4"/>
    </row>
    <row r="38" spans="1:17" x14ac:dyDescent="0.25">
      <c r="A38" s="2" t="s">
        <v>45</v>
      </c>
      <c r="B38" s="2">
        <v>3392</v>
      </c>
      <c r="C38" s="3">
        <v>5152</v>
      </c>
      <c r="D38" s="1" t="s">
        <v>44</v>
      </c>
      <c r="E38" s="1">
        <v>0</v>
      </c>
      <c r="F38" s="1">
        <v>620</v>
      </c>
      <c r="G38" s="1">
        <v>0</v>
      </c>
      <c r="H38" s="1">
        <v>6</v>
      </c>
      <c r="I38" s="1" t="s">
        <v>23</v>
      </c>
      <c r="J38" s="1" t="s">
        <v>23</v>
      </c>
      <c r="K38" s="1" t="s">
        <v>306</v>
      </c>
      <c r="L38" s="1" t="s">
        <v>13</v>
      </c>
      <c r="M38" s="4">
        <v>1000000</v>
      </c>
      <c r="N38" s="4">
        <v>1000000</v>
      </c>
      <c r="O38" s="4">
        <v>732500</v>
      </c>
      <c r="P38" s="212">
        <f>Tabulka2[[#This Row],[Upravený rozpočet 2024]]-Tabulka2[[#This Row],[Plnění 2024]]</f>
        <v>267500</v>
      </c>
      <c r="Q38" s="4">
        <f>SUM(O38:O41)</f>
        <v>811500</v>
      </c>
    </row>
    <row r="39" spans="1:17" x14ac:dyDescent="0.25">
      <c r="A39" s="2" t="s">
        <v>45</v>
      </c>
      <c r="B39" s="2">
        <v>3392</v>
      </c>
      <c r="C39" s="3">
        <v>5169</v>
      </c>
      <c r="D39" s="1" t="s">
        <v>46</v>
      </c>
      <c r="E39" s="1">
        <v>0</v>
      </c>
      <c r="F39" s="1">
        <v>620</v>
      </c>
      <c r="G39" s="1">
        <v>0</v>
      </c>
      <c r="H39" s="1">
        <v>6</v>
      </c>
      <c r="I39" s="1" t="s">
        <v>23</v>
      </c>
      <c r="J39" s="1" t="s">
        <v>23</v>
      </c>
      <c r="K39" s="1" t="s">
        <v>306</v>
      </c>
      <c r="L39" s="1" t="s">
        <v>13</v>
      </c>
      <c r="M39" s="4">
        <v>100000</v>
      </c>
      <c r="N39" s="4">
        <v>100000</v>
      </c>
      <c r="O39" s="4">
        <v>0</v>
      </c>
      <c r="P39" s="212">
        <f>Tabulka2[[#This Row],[Upravený rozpočet 2024]]-Tabulka2[[#This Row],[Plnění 2024]]</f>
        <v>100000</v>
      </c>
      <c r="Q39" s="4"/>
    </row>
    <row r="40" spans="1:17" x14ac:dyDescent="0.25">
      <c r="A40" s="2" t="s">
        <v>45</v>
      </c>
      <c r="B40" s="2">
        <v>3392</v>
      </c>
      <c r="C40" s="3">
        <v>5169</v>
      </c>
      <c r="D40" s="1" t="s">
        <v>47</v>
      </c>
      <c r="E40" s="1">
        <v>0</v>
      </c>
      <c r="F40" s="1">
        <v>620</v>
      </c>
      <c r="G40" s="1">
        <v>0</v>
      </c>
      <c r="H40" s="1">
        <v>6</v>
      </c>
      <c r="I40" s="1" t="s">
        <v>23</v>
      </c>
      <c r="J40" s="1" t="s">
        <v>23</v>
      </c>
      <c r="K40" s="1" t="s">
        <v>306</v>
      </c>
      <c r="L40" s="1" t="s">
        <v>13</v>
      </c>
      <c r="M40" s="4">
        <v>100000</v>
      </c>
      <c r="N40" s="4">
        <v>100000</v>
      </c>
      <c r="O40" s="4">
        <v>30000</v>
      </c>
      <c r="P40" s="212">
        <f>Tabulka2[[#This Row],[Upravený rozpočet 2024]]-Tabulka2[[#This Row],[Plnění 2024]]</f>
        <v>70000</v>
      </c>
      <c r="Q40" s="4"/>
    </row>
    <row r="41" spans="1:17" x14ac:dyDescent="0.25">
      <c r="A41" s="2" t="s">
        <v>45</v>
      </c>
      <c r="B41" s="2">
        <v>3392</v>
      </c>
      <c r="C41" s="3">
        <v>5222</v>
      </c>
      <c r="D41" s="1" t="s">
        <v>48</v>
      </c>
      <c r="E41" s="1">
        <v>0</v>
      </c>
      <c r="F41" s="1">
        <v>620</v>
      </c>
      <c r="G41" s="1">
        <v>0</v>
      </c>
      <c r="H41" s="1">
        <v>6</v>
      </c>
      <c r="I41" s="1" t="s">
        <v>23</v>
      </c>
      <c r="J41" s="1" t="s">
        <v>23</v>
      </c>
      <c r="K41" s="1" t="s">
        <v>306</v>
      </c>
      <c r="L41" s="1" t="s">
        <v>13</v>
      </c>
      <c r="M41" s="4">
        <v>60000</v>
      </c>
      <c r="N41" s="4">
        <v>60000</v>
      </c>
      <c r="O41" s="4">
        <v>49000</v>
      </c>
      <c r="P41" s="212">
        <f>Tabulka2[[#This Row],[Upravený rozpočet 2024]]-Tabulka2[[#This Row],[Plnění 2024]]</f>
        <v>11000</v>
      </c>
      <c r="Q41" s="4"/>
    </row>
    <row r="42" spans="1:17" s="141" customFormat="1" x14ac:dyDescent="0.25">
      <c r="A42" s="2" t="s">
        <v>45</v>
      </c>
      <c r="B42" s="2">
        <v>3392</v>
      </c>
      <c r="C42" s="3">
        <v>5222</v>
      </c>
      <c r="D42" s="1" t="s">
        <v>55</v>
      </c>
      <c r="E42" s="1">
        <v>98</v>
      </c>
      <c r="F42" s="1">
        <v>620</v>
      </c>
      <c r="G42" s="1">
        <v>0</v>
      </c>
      <c r="H42" s="1">
        <v>6</v>
      </c>
      <c r="I42" s="1" t="s">
        <v>23</v>
      </c>
      <c r="J42" s="1" t="s">
        <v>23</v>
      </c>
      <c r="K42" s="1" t="s">
        <v>26</v>
      </c>
      <c r="L42" s="1" t="s">
        <v>13</v>
      </c>
      <c r="M42" s="4">
        <v>0</v>
      </c>
      <c r="N42" s="4">
        <v>49000</v>
      </c>
      <c r="O42" s="4">
        <v>0</v>
      </c>
      <c r="P42" s="212">
        <f>Tabulka2[[#This Row],[Upravený rozpočet 2024]]-Tabulka2[[#This Row],[Plnění 2024]]</f>
        <v>49000</v>
      </c>
      <c r="Q42" s="4"/>
    </row>
    <row r="43" spans="1:17" x14ac:dyDescent="0.25">
      <c r="A43" s="2" t="s">
        <v>50</v>
      </c>
      <c r="B43" s="2">
        <v>3399</v>
      </c>
      <c r="C43" s="3">
        <v>5179</v>
      </c>
      <c r="D43" s="1" t="s">
        <v>49</v>
      </c>
      <c r="E43" s="1">
        <v>0</v>
      </c>
      <c r="F43" s="1">
        <v>660</v>
      </c>
      <c r="G43" s="1">
        <v>0</v>
      </c>
      <c r="H43" s="1">
        <v>6</v>
      </c>
      <c r="I43" s="1" t="s">
        <v>51</v>
      </c>
      <c r="J43" s="1" t="s">
        <v>51</v>
      </c>
      <c r="K43" s="1" t="s">
        <v>306</v>
      </c>
      <c r="L43" s="1" t="s">
        <v>13</v>
      </c>
      <c r="M43" s="4">
        <v>10000</v>
      </c>
      <c r="N43" s="4">
        <v>10000</v>
      </c>
      <c r="O43" s="4">
        <v>0</v>
      </c>
      <c r="P43" s="212">
        <f>Tabulka2[[#This Row],[Upravený rozpočet 2024]]-Tabulka2[[#This Row],[Plnění 2024]]</f>
        <v>10000</v>
      </c>
      <c r="Q43" s="4">
        <f>SUM(O43:O44)</f>
        <v>37300</v>
      </c>
    </row>
    <row r="44" spans="1:17" x14ac:dyDescent="0.25">
      <c r="A44" s="2" t="s">
        <v>50</v>
      </c>
      <c r="B44" s="2">
        <v>3399</v>
      </c>
      <c r="C44" s="3">
        <v>5194</v>
      </c>
      <c r="D44" s="1" t="s">
        <v>52</v>
      </c>
      <c r="E44" s="1">
        <v>0</v>
      </c>
      <c r="F44" s="1">
        <v>660</v>
      </c>
      <c r="G44" s="1">
        <v>0</v>
      </c>
      <c r="H44" s="1">
        <v>6</v>
      </c>
      <c r="I44" s="1" t="s">
        <v>51</v>
      </c>
      <c r="J44" s="1" t="s">
        <v>51</v>
      </c>
      <c r="K44" s="1" t="s">
        <v>306</v>
      </c>
      <c r="L44" s="1" t="s">
        <v>13</v>
      </c>
      <c r="M44" s="4">
        <v>110000</v>
      </c>
      <c r="N44" s="4">
        <v>110000</v>
      </c>
      <c r="O44" s="4">
        <v>37300</v>
      </c>
      <c r="P44" s="212">
        <f>Tabulka2[[#This Row],[Upravený rozpočet 2024]]-Tabulka2[[#This Row],[Plnění 2024]]</f>
        <v>72700</v>
      </c>
      <c r="Q44" s="4"/>
    </row>
    <row r="45" spans="1:17" x14ac:dyDescent="0.25">
      <c r="A45" s="2" t="s">
        <v>54</v>
      </c>
      <c r="B45" s="2">
        <v>3399</v>
      </c>
      <c r="C45" s="3">
        <v>5169</v>
      </c>
      <c r="D45" s="1" t="s">
        <v>53</v>
      </c>
      <c r="E45" s="1">
        <v>0</v>
      </c>
      <c r="F45" s="1">
        <v>610</v>
      </c>
      <c r="G45" s="1">
        <v>0</v>
      </c>
      <c r="H45" s="1">
        <v>6</v>
      </c>
      <c r="I45" s="1" t="s">
        <v>40</v>
      </c>
      <c r="J45" s="1" t="s">
        <v>40</v>
      </c>
      <c r="K45" s="1" t="s">
        <v>306</v>
      </c>
      <c r="L45" s="1" t="s">
        <v>13</v>
      </c>
      <c r="M45" s="4">
        <v>900000</v>
      </c>
      <c r="N45" s="4">
        <v>900000</v>
      </c>
      <c r="O45" s="4">
        <v>483700</v>
      </c>
      <c r="P45" s="212">
        <f>Tabulka2[[#This Row],[Upravený rozpočet 2024]]-Tabulka2[[#This Row],[Plnění 2024]]</f>
        <v>416300</v>
      </c>
      <c r="Q45" s="4">
        <f>SUM(O45:O46)</f>
        <v>483700</v>
      </c>
    </row>
    <row r="46" spans="1:17" x14ac:dyDescent="0.25">
      <c r="A46" s="2" t="s">
        <v>54</v>
      </c>
      <c r="B46" s="2">
        <v>3399</v>
      </c>
      <c r="C46" s="3">
        <v>6121</v>
      </c>
      <c r="D46" s="1" t="s">
        <v>55</v>
      </c>
      <c r="E46" s="1">
        <v>98</v>
      </c>
      <c r="F46" s="1">
        <v>620</v>
      </c>
      <c r="G46" s="1">
        <v>0</v>
      </c>
      <c r="H46" s="1">
        <v>6</v>
      </c>
      <c r="I46" s="1" t="s">
        <v>23</v>
      </c>
      <c r="J46" s="1" t="s">
        <v>23</v>
      </c>
      <c r="K46" s="1" t="s">
        <v>26</v>
      </c>
      <c r="L46" s="1" t="s">
        <v>13</v>
      </c>
      <c r="M46" s="4">
        <v>0</v>
      </c>
      <c r="N46" s="4">
        <v>36000</v>
      </c>
      <c r="O46" s="4">
        <v>0</v>
      </c>
      <c r="P46" s="212">
        <f>Tabulka2[[#This Row],[Upravený rozpočet 2024]]-Tabulka2[[#This Row],[Plnění 2024]]</f>
        <v>36000</v>
      </c>
      <c r="Q46" s="4"/>
    </row>
    <row r="47" spans="1:17" x14ac:dyDescent="0.25">
      <c r="A47" s="2" t="s">
        <v>57</v>
      </c>
      <c r="B47" s="2">
        <v>3419</v>
      </c>
      <c r="C47" s="3">
        <v>5139</v>
      </c>
      <c r="D47" s="1" t="s">
        <v>56</v>
      </c>
      <c r="E47" s="1">
        <v>0</v>
      </c>
      <c r="F47" s="1">
        <v>420</v>
      </c>
      <c r="G47" s="1">
        <v>0</v>
      </c>
      <c r="H47" s="1">
        <v>4</v>
      </c>
      <c r="I47" s="1" t="s">
        <v>23</v>
      </c>
      <c r="J47" s="1" t="s">
        <v>23</v>
      </c>
      <c r="K47" s="1" t="s">
        <v>306</v>
      </c>
      <c r="L47" s="1" t="s">
        <v>13</v>
      </c>
      <c r="M47" s="4">
        <v>100000</v>
      </c>
      <c r="N47" s="4">
        <v>100000</v>
      </c>
      <c r="O47" s="4">
        <v>59000</v>
      </c>
      <c r="P47" s="212">
        <f>Tabulka2[[#This Row],[Upravený rozpočet 2024]]-Tabulka2[[#This Row],[Plnění 2024]]</f>
        <v>41000</v>
      </c>
      <c r="Q47" s="4">
        <f>SUM(O47:O51)</f>
        <v>2144000</v>
      </c>
    </row>
    <row r="48" spans="1:17" x14ac:dyDescent="0.25">
      <c r="A48" s="2" t="s">
        <v>57</v>
      </c>
      <c r="B48" s="2">
        <v>3419</v>
      </c>
      <c r="C48" s="3">
        <v>5222</v>
      </c>
      <c r="D48" s="1" t="s">
        <v>58</v>
      </c>
      <c r="E48" s="1">
        <v>0</v>
      </c>
      <c r="F48" s="1">
        <v>420</v>
      </c>
      <c r="G48" s="1">
        <v>0</v>
      </c>
      <c r="H48" s="1">
        <v>4</v>
      </c>
      <c r="I48" s="1" t="s">
        <v>23</v>
      </c>
      <c r="J48" s="1" t="s">
        <v>23</v>
      </c>
      <c r="K48" s="1" t="s">
        <v>306</v>
      </c>
      <c r="L48" s="1" t="s">
        <v>13</v>
      </c>
      <c r="M48" s="4">
        <v>905000</v>
      </c>
      <c r="N48" s="4">
        <v>305000</v>
      </c>
      <c r="O48" s="4">
        <v>715000</v>
      </c>
      <c r="P48" s="212">
        <f>Tabulka2[[#This Row],[Upravený rozpočet 2024]]-Tabulka2[[#This Row],[Plnění 2024]]</f>
        <v>-410000</v>
      </c>
      <c r="Q48" s="4"/>
    </row>
    <row r="49" spans="1:17" s="141" customFormat="1" x14ac:dyDescent="0.25">
      <c r="A49" s="2" t="s">
        <v>57</v>
      </c>
      <c r="B49" s="2">
        <v>3419</v>
      </c>
      <c r="C49" s="3">
        <v>5222</v>
      </c>
      <c r="D49" s="1" t="s">
        <v>58</v>
      </c>
      <c r="E49" s="1">
        <v>98</v>
      </c>
      <c r="F49" s="1">
        <v>420</v>
      </c>
      <c r="G49" s="1">
        <v>0</v>
      </c>
      <c r="H49" s="1">
        <v>4</v>
      </c>
      <c r="I49" s="1" t="s">
        <v>23</v>
      </c>
      <c r="J49" s="1" t="s">
        <v>23</v>
      </c>
      <c r="K49" s="1" t="s">
        <v>26</v>
      </c>
      <c r="L49" s="1" t="s">
        <v>13</v>
      </c>
      <c r="M49" s="4">
        <v>0</v>
      </c>
      <c r="N49" s="4">
        <v>138000</v>
      </c>
      <c r="O49" s="4">
        <v>120000</v>
      </c>
      <c r="P49" s="212">
        <f>Tabulka2[[#This Row],[Upravený rozpočet 2024]]-Tabulka2[[#This Row],[Plnění 2024]]</f>
        <v>18000</v>
      </c>
      <c r="Q49" s="4"/>
    </row>
    <row r="50" spans="1:17" s="141" customFormat="1" x14ac:dyDescent="0.25">
      <c r="A50" s="2" t="s">
        <v>57</v>
      </c>
      <c r="B50" s="2">
        <v>3419</v>
      </c>
      <c r="C50" s="3">
        <v>5222</v>
      </c>
      <c r="D50" s="1" t="s">
        <v>58</v>
      </c>
      <c r="E50" s="1">
        <v>98</v>
      </c>
      <c r="F50" s="1">
        <v>420</v>
      </c>
      <c r="G50" s="1">
        <v>0</v>
      </c>
      <c r="H50" s="1">
        <v>4</v>
      </c>
      <c r="I50" s="1" t="s">
        <v>23</v>
      </c>
      <c r="J50" s="1" t="s">
        <v>23</v>
      </c>
      <c r="K50" s="1" t="s">
        <v>26</v>
      </c>
      <c r="L50" s="1" t="s">
        <v>13</v>
      </c>
      <c r="M50" s="4">
        <v>0</v>
      </c>
      <c r="N50" s="4">
        <v>415000</v>
      </c>
      <c r="O50" s="4">
        <v>0</v>
      </c>
      <c r="P50" s="212">
        <f>Tabulka2[[#This Row],[Upravený rozpočet 2024]]-Tabulka2[[#This Row],[Plnění 2024]]</f>
        <v>415000</v>
      </c>
      <c r="Q50" s="4"/>
    </row>
    <row r="51" spans="1:17" x14ac:dyDescent="0.25">
      <c r="A51" s="2" t="s">
        <v>57</v>
      </c>
      <c r="B51" s="2">
        <v>3419</v>
      </c>
      <c r="C51" s="3">
        <v>5331</v>
      </c>
      <c r="D51" s="1" t="s">
        <v>59</v>
      </c>
      <c r="E51" s="1">
        <v>0</v>
      </c>
      <c r="F51" s="1">
        <v>420</v>
      </c>
      <c r="G51" s="1">
        <v>0</v>
      </c>
      <c r="H51" s="1">
        <v>4</v>
      </c>
      <c r="I51" s="1" t="s">
        <v>23</v>
      </c>
      <c r="J51" s="1" t="s">
        <v>23</v>
      </c>
      <c r="K51" s="1" t="s">
        <v>332</v>
      </c>
      <c r="L51" s="1" t="s">
        <v>13</v>
      </c>
      <c r="M51" s="4">
        <v>2500000</v>
      </c>
      <c r="N51" s="4">
        <v>3280000</v>
      </c>
      <c r="O51" s="4">
        <v>1250000</v>
      </c>
      <c r="P51" s="212">
        <f>Tabulka2[[#This Row],[Upravený rozpočet 2024]]-Tabulka2[[#This Row],[Plnění 2024]]</f>
        <v>2030000</v>
      </c>
      <c r="Q51" s="4"/>
    </row>
    <row r="52" spans="1:17" x14ac:dyDescent="0.25">
      <c r="A52" s="2" t="s">
        <v>61</v>
      </c>
      <c r="B52" s="2">
        <v>3421</v>
      </c>
      <c r="C52" s="7">
        <v>5222</v>
      </c>
      <c r="D52" s="1" t="s">
        <v>60</v>
      </c>
      <c r="E52" s="1">
        <v>0</v>
      </c>
      <c r="F52" s="1">
        <v>420</v>
      </c>
      <c r="G52" s="1">
        <v>0</v>
      </c>
      <c r="H52" s="2">
        <v>4</v>
      </c>
      <c r="I52" s="1" t="s">
        <v>23</v>
      </c>
      <c r="J52" s="1" t="s">
        <v>23</v>
      </c>
      <c r="K52" s="1" t="s">
        <v>306</v>
      </c>
      <c r="L52" s="1" t="s">
        <v>13</v>
      </c>
      <c r="M52" s="8">
        <v>600000</v>
      </c>
      <c r="N52" s="8">
        <v>420000</v>
      </c>
      <c r="O52" s="4">
        <v>297500</v>
      </c>
      <c r="P52" s="212">
        <f>Tabulka2[[#This Row],[Upravený rozpočet 2024]]-Tabulka2[[#This Row],[Plnění 2024]]</f>
        <v>122500</v>
      </c>
      <c r="Q52" s="8">
        <f>SUM(O52)</f>
        <v>297500</v>
      </c>
    </row>
    <row r="53" spans="1:17" s="141" customFormat="1" x14ac:dyDescent="0.25">
      <c r="A53" s="2" t="s">
        <v>61</v>
      </c>
      <c r="B53" s="2">
        <v>3421</v>
      </c>
      <c r="C53" s="7">
        <v>5222</v>
      </c>
      <c r="D53" s="1" t="s">
        <v>429</v>
      </c>
      <c r="E53" s="1">
        <v>98</v>
      </c>
      <c r="F53" s="1">
        <v>420</v>
      </c>
      <c r="G53" s="1">
        <v>0</v>
      </c>
      <c r="H53" s="2">
        <v>4</v>
      </c>
      <c r="I53" s="1" t="s">
        <v>23</v>
      </c>
      <c r="J53" s="1" t="s">
        <v>23</v>
      </c>
      <c r="K53" s="1" t="s">
        <v>26</v>
      </c>
      <c r="L53" s="1" t="s">
        <v>13</v>
      </c>
      <c r="M53" s="8">
        <v>0</v>
      </c>
      <c r="N53" s="8">
        <v>190000</v>
      </c>
      <c r="O53" s="4">
        <v>0</v>
      </c>
      <c r="P53" s="212">
        <f>Tabulka2[[#This Row],[Upravený rozpočet 2024]]-Tabulka2[[#This Row],[Plnění 2024]]</f>
        <v>190000</v>
      </c>
      <c r="Q53" s="8">
        <f>SUM(O53)</f>
        <v>0</v>
      </c>
    </row>
    <row r="54" spans="1:17" s="141" customFormat="1" x14ac:dyDescent="0.25">
      <c r="A54" s="2" t="s">
        <v>61</v>
      </c>
      <c r="B54" s="2">
        <v>3421</v>
      </c>
      <c r="C54" s="7">
        <v>5222</v>
      </c>
      <c r="D54" s="1" t="s">
        <v>429</v>
      </c>
      <c r="E54" s="1">
        <v>98</v>
      </c>
      <c r="F54" s="1">
        <v>420</v>
      </c>
      <c r="G54" s="1">
        <v>0</v>
      </c>
      <c r="H54" s="2">
        <v>4</v>
      </c>
      <c r="I54" s="1" t="s">
        <v>23</v>
      </c>
      <c r="J54" s="1" t="s">
        <v>23</v>
      </c>
      <c r="K54" s="1" t="s">
        <v>26</v>
      </c>
      <c r="L54" s="1" t="s">
        <v>13</v>
      </c>
      <c r="M54" s="8">
        <v>0</v>
      </c>
      <c r="N54" s="8">
        <v>121200</v>
      </c>
      <c r="O54" s="4">
        <v>120000</v>
      </c>
      <c r="P54" s="212">
        <f>Tabulka2[[#This Row],[Upravený rozpočet 2024]]-Tabulka2[[#This Row],[Plnění 2024]]</f>
        <v>1200</v>
      </c>
      <c r="Q54" s="8">
        <f>SUM(O54)</f>
        <v>120000</v>
      </c>
    </row>
    <row r="55" spans="1:17" x14ac:dyDescent="0.25">
      <c r="A55" s="2" t="s">
        <v>63</v>
      </c>
      <c r="B55" s="2">
        <v>3541</v>
      </c>
      <c r="C55" s="3">
        <v>5169</v>
      </c>
      <c r="D55" s="1" t="s">
        <v>62</v>
      </c>
      <c r="E55" s="1">
        <v>0</v>
      </c>
      <c r="F55" s="1">
        <v>570</v>
      </c>
      <c r="G55" s="1">
        <v>0</v>
      </c>
      <c r="H55" s="1">
        <v>5</v>
      </c>
      <c r="I55" s="1" t="s">
        <v>64</v>
      </c>
      <c r="J55" s="1" t="s">
        <v>64</v>
      </c>
      <c r="K55" s="1" t="s">
        <v>306</v>
      </c>
      <c r="L55" s="1" t="s">
        <v>13</v>
      </c>
      <c r="M55" s="4">
        <v>185000</v>
      </c>
      <c r="N55" s="4">
        <v>185000</v>
      </c>
      <c r="O55" s="4">
        <v>0</v>
      </c>
      <c r="P55" s="212">
        <f>Tabulka2[[#This Row],[Upravený rozpočet 2024]]-Tabulka2[[#This Row],[Plnění 2024]]</f>
        <v>185000</v>
      </c>
      <c r="Q55" s="4">
        <f>SUM(O55:O56)</f>
        <v>232900</v>
      </c>
    </row>
    <row r="56" spans="1:17" x14ac:dyDescent="0.25">
      <c r="A56" s="2" t="s">
        <v>63</v>
      </c>
      <c r="B56" s="2">
        <v>3541</v>
      </c>
      <c r="C56" s="3">
        <v>5169</v>
      </c>
      <c r="D56" s="9" t="s">
        <v>65</v>
      </c>
      <c r="E56" s="1">
        <v>0</v>
      </c>
      <c r="F56" s="1">
        <v>570</v>
      </c>
      <c r="G56" s="1">
        <v>0</v>
      </c>
      <c r="H56" s="1">
        <v>5</v>
      </c>
      <c r="I56" s="1" t="s">
        <v>64</v>
      </c>
      <c r="J56" s="1" t="s">
        <v>64</v>
      </c>
      <c r="K56" s="1" t="s">
        <v>306</v>
      </c>
      <c r="L56" s="1" t="s">
        <v>13</v>
      </c>
      <c r="M56" s="4">
        <v>495000</v>
      </c>
      <c r="N56" s="4">
        <v>598100</v>
      </c>
      <c r="O56" s="4">
        <v>232900</v>
      </c>
      <c r="P56" s="212">
        <f>Tabulka2[[#This Row],[Upravený rozpočet 2024]]-Tabulka2[[#This Row],[Plnění 2024]]</f>
        <v>365200</v>
      </c>
      <c r="Q56" s="4"/>
    </row>
    <row r="57" spans="1:17" x14ac:dyDescent="0.25">
      <c r="A57" s="2" t="s">
        <v>66</v>
      </c>
      <c r="B57" s="2">
        <v>3632</v>
      </c>
      <c r="C57" s="3">
        <v>5139</v>
      </c>
      <c r="D57" s="1" t="s">
        <v>42</v>
      </c>
      <c r="E57" s="1">
        <v>0</v>
      </c>
      <c r="F57" s="1">
        <v>830</v>
      </c>
      <c r="G57" s="1">
        <v>0</v>
      </c>
      <c r="H57" s="1">
        <v>8</v>
      </c>
      <c r="I57" s="1" t="s">
        <v>12</v>
      </c>
      <c r="J57" s="1" t="s">
        <v>12</v>
      </c>
      <c r="K57" s="1" t="s">
        <v>306</v>
      </c>
      <c r="L57" s="1" t="s">
        <v>13</v>
      </c>
      <c r="M57" s="4">
        <v>60000</v>
      </c>
      <c r="N57" s="4">
        <v>60000</v>
      </c>
      <c r="O57" s="4">
        <v>0</v>
      </c>
      <c r="P57" s="212">
        <f>Tabulka2[[#This Row],[Upravený rozpočet 2024]]-Tabulka2[[#This Row],[Plnění 2024]]</f>
        <v>60000</v>
      </c>
      <c r="Q57" s="4">
        <f>SUM(O57:O60)</f>
        <v>159300</v>
      </c>
    </row>
    <row r="58" spans="1:17" x14ac:dyDescent="0.25">
      <c r="A58" s="2" t="s">
        <v>66</v>
      </c>
      <c r="B58" s="2">
        <v>3632</v>
      </c>
      <c r="C58" s="3">
        <v>5154</v>
      </c>
      <c r="D58" s="1" t="s">
        <v>67</v>
      </c>
      <c r="E58" s="1">
        <v>0</v>
      </c>
      <c r="F58" s="1">
        <v>830</v>
      </c>
      <c r="G58" s="1">
        <v>0</v>
      </c>
      <c r="H58" s="1">
        <v>8</v>
      </c>
      <c r="I58" s="1" t="s">
        <v>12</v>
      </c>
      <c r="J58" s="1" t="s">
        <v>12</v>
      </c>
      <c r="K58" s="1" t="s">
        <v>306</v>
      </c>
      <c r="L58" s="1" t="s">
        <v>13</v>
      </c>
      <c r="M58" s="4">
        <v>50000</v>
      </c>
      <c r="N58" s="4">
        <v>50000</v>
      </c>
      <c r="O58" s="4">
        <v>24000</v>
      </c>
      <c r="P58" s="212">
        <f>Tabulka2[[#This Row],[Upravený rozpočet 2024]]-Tabulka2[[#This Row],[Plnění 2024]]</f>
        <v>26000</v>
      </c>
      <c r="Q58" s="4"/>
    </row>
    <row r="59" spans="1:17" x14ac:dyDescent="0.25">
      <c r="A59" s="2" t="s">
        <v>66</v>
      </c>
      <c r="B59" s="2">
        <v>3632</v>
      </c>
      <c r="C59" s="3">
        <v>5171</v>
      </c>
      <c r="D59" s="1" t="s">
        <v>68</v>
      </c>
      <c r="E59" s="1">
        <v>0</v>
      </c>
      <c r="F59" s="1">
        <v>830</v>
      </c>
      <c r="G59" s="1">
        <v>0</v>
      </c>
      <c r="H59" s="1">
        <v>8</v>
      </c>
      <c r="I59" s="1" t="s">
        <v>12</v>
      </c>
      <c r="J59" s="1" t="s">
        <v>12</v>
      </c>
      <c r="K59" s="1" t="s">
        <v>306</v>
      </c>
      <c r="L59" s="1" t="s">
        <v>13</v>
      </c>
      <c r="M59" s="4">
        <v>250000</v>
      </c>
      <c r="N59" s="4">
        <v>250000</v>
      </c>
      <c r="O59" s="4">
        <v>99300</v>
      </c>
      <c r="P59" s="212">
        <f>Tabulka2[[#This Row],[Upravený rozpočet 2024]]-Tabulka2[[#This Row],[Plnění 2024]]</f>
        <v>150700</v>
      </c>
      <c r="Q59" s="4"/>
    </row>
    <row r="60" spans="1:17" x14ac:dyDescent="0.25">
      <c r="A60" s="2" t="s">
        <v>66</v>
      </c>
      <c r="B60" s="2">
        <v>3632</v>
      </c>
      <c r="C60" s="3">
        <v>6121</v>
      </c>
      <c r="D60" s="1" t="s">
        <v>154</v>
      </c>
      <c r="E60" s="1">
        <v>90</v>
      </c>
      <c r="F60" s="1">
        <v>830</v>
      </c>
      <c r="G60" s="1">
        <v>81956000000</v>
      </c>
      <c r="H60" s="1">
        <v>8</v>
      </c>
      <c r="I60" s="1" t="s">
        <v>12</v>
      </c>
      <c r="J60" s="1" t="s">
        <v>12</v>
      </c>
      <c r="K60" s="162" t="s">
        <v>303</v>
      </c>
      <c r="L60" s="1" t="s">
        <v>16</v>
      </c>
      <c r="M60" s="4">
        <v>0</v>
      </c>
      <c r="N60" s="4">
        <v>13829700</v>
      </c>
      <c r="O60" s="4">
        <v>36000</v>
      </c>
      <c r="P60" s="212">
        <f>Tabulka2[[#This Row],[Upravený rozpočet 2024]]-Tabulka2[[#This Row],[Plnění 2024]]</f>
        <v>13793700</v>
      </c>
      <c r="Q60" s="4"/>
    </row>
    <row r="61" spans="1:17" x14ac:dyDescent="0.25">
      <c r="A61" s="2" t="s">
        <v>69</v>
      </c>
      <c r="B61" s="2">
        <v>3613</v>
      </c>
      <c r="C61" s="3">
        <v>6121</v>
      </c>
      <c r="D61" s="1" t="s">
        <v>309</v>
      </c>
      <c r="E61" s="1">
        <v>0</v>
      </c>
      <c r="F61" s="1">
        <v>840</v>
      </c>
      <c r="G61" s="1">
        <v>80500000000</v>
      </c>
      <c r="H61" s="1">
        <v>8</v>
      </c>
      <c r="I61" s="1" t="s">
        <v>30</v>
      </c>
      <c r="J61" s="1" t="s">
        <v>30</v>
      </c>
      <c r="K61" s="162" t="s">
        <v>304</v>
      </c>
      <c r="L61" s="1" t="s">
        <v>16</v>
      </c>
      <c r="M61" s="4">
        <v>10500000</v>
      </c>
      <c r="N61" s="4">
        <v>10500000</v>
      </c>
      <c r="O61" s="4">
        <v>543500</v>
      </c>
      <c r="P61" s="212">
        <f>Tabulka2[[#This Row],[Upravený rozpočet 2024]]-Tabulka2[[#This Row],[Plnění 2024]]</f>
        <v>9956500</v>
      </c>
      <c r="Q61" s="4">
        <f>SUM(O61:O64)</f>
        <v>8482000</v>
      </c>
    </row>
    <row r="62" spans="1:17" s="141" customFormat="1" x14ac:dyDescent="0.25">
      <c r="A62" s="2" t="s">
        <v>69</v>
      </c>
      <c r="B62" s="2">
        <v>3613</v>
      </c>
      <c r="C62" s="3">
        <v>6121</v>
      </c>
      <c r="D62" s="1" t="s">
        <v>309</v>
      </c>
      <c r="E62" s="1">
        <v>84</v>
      </c>
      <c r="F62" s="1">
        <v>840</v>
      </c>
      <c r="G62" s="1">
        <v>80500000000</v>
      </c>
      <c r="H62" s="1">
        <v>8</v>
      </c>
      <c r="I62" s="1" t="s">
        <v>30</v>
      </c>
      <c r="J62" s="1" t="s">
        <v>30</v>
      </c>
      <c r="K62" s="162" t="s">
        <v>425</v>
      </c>
      <c r="L62" s="1" t="s">
        <v>16</v>
      </c>
      <c r="M62" s="4">
        <v>0</v>
      </c>
      <c r="N62" s="4">
        <v>7600000</v>
      </c>
      <c r="O62" s="4">
        <v>2081000</v>
      </c>
      <c r="P62" s="212">
        <f>Tabulka2[[#This Row],[Upravený rozpočet 2024]]-Tabulka2[[#This Row],[Plnění 2024]]</f>
        <v>5519000</v>
      </c>
      <c r="Q62" s="4"/>
    </row>
    <row r="63" spans="1:17" s="141" customFormat="1" x14ac:dyDescent="0.25">
      <c r="A63" s="2" t="s">
        <v>69</v>
      </c>
      <c r="B63" s="2">
        <v>3613</v>
      </c>
      <c r="C63" s="3">
        <v>6121</v>
      </c>
      <c r="D63" s="1" t="s">
        <v>309</v>
      </c>
      <c r="E63" s="1">
        <v>90</v>
      </c>
      <c r="F63" s="1">
        <v>840</v>
      </c>
      <c r="G63" s="1">
        <v>80500000000</v>
      </c>
      <c r="H63" s="1">
        <v>8</v>
      </c>
      <c r="I63" s="1" t="s">
        <v>30</v>
      </c>
      <c r="J63" s="1" t="s">
        <v>30</v>
      </c>
      <c r="K63" s="162" t="s">
        <v>425</v>
      </c>
      <c r="L63" s="1" t="s">
        <v>16</v>
      </c>
      <c r="M63" s="4">
        <v>0</v>
      </c>
      <c r="N63" s="4">
        <v>3361300</v>
      </c>
      <c r="O63" s="4">
        <v>5731000</v>
      </c>
      <c r="P63" s="212">
        <f>Tabulka2[[#This Row],[Upravený rozpočet 2024]]-Tabulka2[[#This Row],[Plnění 2024]]</f>
        <v>-2369700</v>
      </c>
      <c r="Q63" s="4"/>
    </row>
    <row r="64" spans="1:17" x14ac:dyDescent="0.25">
      <c r="A64" s="2" t="s">
        <v>69</v>
      </c>
      <c r="B64" s="2">
        <v>3613</v>
      </c>
      <c r="C64" s="3">
        <v>6121</v>
      </c>
      <c r="D64" s="1" t="s">
        <v>70</v>
      </c>
      <c r="E64" s="1">
        <v>90</v>
      </c>
      <c r="F64" s="1">
        <v>840</v>
      </c>
      <c r="G64" s="1">
        <v>81802000000</v>
      </c>
      <c r="H64" s="1">
        <v>8</v>
      </c>
      <c r="I64" s="1" t="s">
        <v>30</v>
      </c>
      <c r="J64" s="1" t="s">
        <v>30</v>
      </c>
      <c r="K64" s="162" t="s">
        <v>427</v>
      </c>
      <c r="L64" s="1" t="s">
        <v>16</v>
      </c>
      <c r="M64" s="4">
        <v>0</v>
      </c>
      <c r="N64" s="4">
        <v>376400</v>
      </c>
      <c r="O64" s="4">
        <v>126500</v>
      </c>
      <c r="P64" s="212">
        <f>Tabulka2[[#This Row],[Upravený rozpočet 2024]]-Tabulka2[[#This Row],[Plnění 2024]]</f>
        <v>249900</v>
      </c>
      <c r="Q64" s="4"/>
    </row>
    <row r="65" spans="1:17" s="141" customFormat="1" x14ac:dyDescent="0.25">
      <c r="A65" s="2" t="s">
        <v>69</v>
      </c>
      <c r="B65" s="2">
        <v>3613</v>
      </c>
      <c r="C65" s="3">
        <v>6121</v>
      </c>
      <c r="D65" s="1" t="s">
        <v>475</v>
      </c>
      <c r="E65" s="1">
        <v>0</v>
      </c>
      <c r="F65" s="1">
        <v>840</v>
      </c>
      <c r="G65" s="1">
        <v>0</v>
      </c>
      <c r="H65" s="1">
        <v>8</v>
      </c>
      <c r="I65" s="1" t="s">
        <v>30</v>
      </c>
      <c r="J65" s="1" t="s">
        <v>30</v>
      </c>
      <c r="K65" s="1" t="s">
        <v>306</v>
      </c>
      <c r="L65" s="1" t="s">
        <v>16</v>
      </c>
      <c r="M65" s="4">
        <v>0</v>
      </c>
      <c r="N65" s="4">
        <v>120000</v>
      </c>
      <c r="O65" s="4">
        <v>0</v>
      </c>
      <c r="P65" s="212">
        <v>0</v>
      </c>
      <c r="Q65" s="4">
        <f>SUM(O65:O68)</f>
        <v>716900</v>
      </c>
    </row>
    <row r="66" spans="1:17" x14ac:dyDescent="0.25">
      <c r="A66" s="2" t="s">
        <v>72</v>
      </c>
      <c r="B66" s="2">
        <v>3612</v>
      </c>
      <c r="C66" s="3">
        <v>6121</v>
      </c>
      <c r="D66" s="1" t="s">
        <v>71</v>
      </c>
      <c r="E66" s="1">
        <v>0</v>
      </c>
      <c r="F66" s="1">
        <v>840</v>
      </c>
      <c r="G66" s="1">
        <v>0</v>
      </c>
      <c r="H66" s="1">
        <v>8</v>
      </c>
      <c r="I66" s="1" t="s">
        <v>30</v>
      </c>
      <c r="J66" s="1" t="s">
        <v>30</v>
      </c>
      <c r="K66" s="1" t="s">
        <v>306</v>
      </c>
      <c r="L66" s="1" t="s">
        <v>16</v>
      </c>
      <c r="M66" s="4">
        <v>0</v>
      </c>
      <c r="N66" s="4">
        <v>0</v>
      </c>
      <c r="O66" s="4">
        <v>0</v>
      </c>
      <c r="P66" s="212">
        <f>Tabulka2[[#This Row],[Upravený rozpočet 2024]]-Tabulka2[[#This Row],[Plnění 2024]]</f>
        <v>0</v>
      </c>
      <c r="Q66" s="4">
        <f>SUM(O66)</f>
        <v>0</v>
      </c>
    </row>
    <row r="67" spans="1:17" x14ac:dyDescent="0.25">
      <c r="A67" s="2" t="s">
        <v>74</v>
      </c>
      <c r="B67" s="2">
        <v>3722</v>
      </c>
      <c r="C67" s="3">
        <v>5169</v>
      </c>
      <c r="D67" s="1" t="s">
        <v>73</v>
      </c>
      <c r="E67" s="1">
        <v>0</v>
      </c>
      <c r="F67" s="1">
        <v>230</v>
      </c>
      <c r="G67" s="1">
        <v>0</v>
      </c>
      <c r="H67" s="1">
        <v>2</v>
      </c>
      <c r="I67" s="1" t="s">
        <v>12</v>
      </c>
      <c r="J67" s="1" t="s">
        <v>12</v>
      </c>
      <c r="K67" s="1" t="s">
        <v>306</v>
      </c>
      <c r="L67" s="1" t="s">
        <v>13</v>
      </c>
      <c r="M67" s="4">
        <v>180000</v>
      </c>
      <c r="N67" s="4">
        <v>180000</v>
      </c>
      <c r="O67" s="4">
        <v>56400</v>
      </c>
      <c r="P67" s="212">
        <f>Tabulka2[[#This Row],[Upravený rozpočet 2024]]-Tabulka2[[#This Row],[Plnění 2024]]</f>
        <v>123600</v>
      </c>
      <c r="Q67" s="4">
        <f>SUM(O67)</f>
        <v>56400</v>
      </c>
    </row>
    <row r="68" spans="1:17" x14ac:dyDescent="0.25">
      <c r="A68" s="2" t="s">
        <v>76</v>
      </c>
      <c r="B68" s="2">
        <v>3745</v>
      </c>
      <c r="C68" s="3">
        <v>5021</v>
      </c>
      <c r="D68" s="1" t="s">
        <v>75</v>
      </c>
      <c r="E68" s="1">
        <v>0</v>
      </c>
      <c r="F68" s="1">
        <v>230</v>
      </c>
      <c r="G68" s="1">
        <v>0</v>
      </c>
      <c r="H68" s="1">
        <v>2</v>
      </c>
      <c r="I68" s="1" t="s">
        <v>12</v>
      </c>
      <c r="J68" s="1" t="s">
        <v>12</v>
      </c>
      <c r="K68" s="1" t="s">
        <v>306</v>
      </c>
      <c r="L68" s="1" t="s">
        <v>13</v>
      </c>
      <c r="M68" s="4">
        <v>800000</v>
      </c>
      <c r="N68" s="4">
        <v>800000</v>
      </c>
      <c r="O68" s="4">
        <v>660500</v>
      </c>
      <c r="P68" s="212">
        <f>Tabulka2[[#This Row],[Upravený rozpočet 2024]]-Tabulka2[[#This Row],[Plnění 2024]]</f>
        <v>139500</v>
      </c>
      <c r="Q68" s="4">
        <f>SUM(O68:O77)</f>
        <v>2907100</v>
      </c>
    </row>
    <row r="69" spans="1:17" x14ac:dyDescent="0.25">
      <c r="A69" s="2" t="s">
        <v>76</v>
      </c>
      <c r="B69" s="2">
        <v>3745</v>
      </c>
      <c r="C69" s="3">
        <v>5139</v>
      </c>
      <c r="D69" s="1" t="s">
        <v>77</v>
      </c>
      <c r="E69" s="1">
        <v>0</v>
      </c>
      <c r="F69" s="1">
        <v>230</v>
      </c>
      <c r="G69" s="1">
        <v>0</v>
      </c>
      <c r="H69" s="1">
        <v>2</v>
      </c>
      <c r="I69" s="1" t="s">
        <v>12</v>
      </c>
      <c r="J69" s="1" t="s">
        <v>12</v>
      </c>
      <c r="K69" s="1" t="s">
        <v>306</v>
      </c>
      <c r="L69" s="1" t="s">
        <v>13</v>
      </c>
      <c r="M69" s="4">
        <v>400000</v>
      </c>
      <c r="N69" s="4">
        <v>400000</v>
      </c>
      <c r="O69" s="4">
        <v>189100</v>
      </c>
      <c r="P69" s="212">
        <f>Tabulka2[[#This Row],[Upravený rozpočet 2024]]-Tabulka2[[#This Row],[Plnění 2024]]</f>
        <v>210900</v>
      </c>
      <c r="Q69" s="4"/>
    </row>
    <row r="70" spans="1:17" x14ac:dyDescent="0.25">
      <c r="A70" s="2" t="s">
        <v>76</v>
      </c>
      <c r="B70" s="2">
        <v>3745</v>
      </c>
      <c r="C70" s="3">
        <v>5137</v>
      </c>
      <c r="D70" s="1" t="s">
        <v>78</v>
      </c>
      <c r="E70" s="1">
        <v>0</v>
      </c>
      <c r="F70" s="1">
        <v>230</v>
      </c>
      <c r="G70" s="1">
        <v>0</v>
      </c>
      <c r="H70" s="1">
        <v>2</v>
      </c>
      <c r="I70" s="1" t="s">
        <v>12</v>
      </c>
      <c r="J70" s="1" t="s">
        <v>12</v>
      </c>
      <c r="K70" s="1" t="s">
        <v>306</v>
      </c>
      <c r="L70" s="1" t="s">
        <v>13</v>
      </c>
      <c r="M70" s="4">
        <v>200000</v>
      </c>
      <c r="N70" s="4">
        <v>200000</v>
      </c>
      <c r="O70" s="4">
        <v>26800</v>
      </c>
      <c r="P70" s="212">
        <f>Tabulka2[[#This Row],[Upravený rozpočet 2024]]-Tabulka2[[#This Row],[Plnění 2024]]</f>
        <v>173200</v>
      </c>
      <c r="Q70" s="4"/>
    </row>
    <row r="71" spans="1:17" x14ac:dyDescent="0.25">
      <c r="A71" s="2" t="s">
        <v>76</v>
      </c>
      <c r="B71" s="2">
        <v>3745</v>
      </c>
      <c r="C71" s="3">
        <v>5169</v>
      </c>
      <c r="D71" s="1" t="s">
        <v>79</v>
      </c>
      <c r="E71" s="1">
        <v>0</v>
      </c>
      <c r="F71" s="1">
        <v>230</v>
      </c>
      <c r="G71" s="1">
        <v>0</v>
      </c>
      <c r="H71" s="1">
        <v>2</v>
      </c>
      <c r="I71" s="1" t="s">
        <v>12</v>
      </c>
      <c r="J71" s="1" t="s">
        <v>12</v>
      </c>
      <c r="K71" s="1" t="s">
        <v>306</v>
      </c>
      <c r="L71" s="1" t="s">
        <v>13</v>
      </c>
      <c r="M71" s="4">
        <v>3650000</v>
      </c>
      <c r="N71" s="4">
        <v>3650000</v>
      </c>
      <c r="O71" s="4">
        <v>1760300</v>
      </c>
      <c r="P71" s="212">
        <f>Tabulka2[[#This Row],[Upravený rozpočet 2024]]-Tabulka2[[#This Row],[Plnění 2024]]</f>
        <v>1889700</v>
      </c>
      <c r="Q71" s="4"/>
    </row>
    <row r="72" spans="1:17" x14ac:dyDescent="0.25">
      <c r="A72" s="2" t="s">
        <v>76</v>
      </c>
      <c r="B72" s="2">
        <v>3745</v>
      </c>
      <c r="C72" s="3">
        <v>5169</v>
      </c>
      <c r="D72" s="1" t="s">
        <v>80</v>
      </c>
      <c r="E72" s="1">
        <v>0</v>
      </c>
      <c r="F72" s="1">
        <v>230</v>
      </c>
      <c r="G72" s="1">
        <v>0</v>
      </c>
      <c r="H72" s="1">
        <v>2</v>
      </c>
      <c r="I72" s="1" t="s">
        <v>12</v>
      </c>
      <c r="J72" s="1" t="s">
        <v>12</v>
      </c>
      <c r="K72" s="1" t="s">
        <v>306</v>
      </c>
      <c r="L72" s="1" t="s">
        <v>13</v>
      </c>
      <c r="M72" s="4">
        <v>200000</v>
      </c>
      <c r="N72" s="4">
        <v>200000</v>
      </c>
      <c r="O72" s="4">
        <v>0</v>
      </c>
      <c r="P72" s="212">
        <f>Tabulka2[[#This Row],[Upravený rozpočet 2024]]-Tabulka2[[#This Row],[Plnění 2024]]</f>
        <v>200000</v>
      </c>
      <c r="Q72" s="4"/>
    </row>
    <row r="73" spans="1:17" x14ac:dyDescent="0.25">
      <c r="A73" s="2" t="s">
        <v>76</v>
      </c>
      <c r="B73" s="2">
        <v>3745</v>
      </c>
      <c r="C73" s="3">
        <v>5169</v>
      </c>
      <c r="D73" s="1" t="s">
        <v>313</v>
      </c>
      <c r="E73" s="1">
        <v>90</v>
      </c>
      <c r="F73" s="1">
        <v>230</v>
      </c>
      <c r="G73" s="1">
        <v>0</v>
      </c>
      <c r="H73" s="1">
        <v>2</v>
      </c>
      <c r="I73" s="1" t="s">
        <v>12</v>
      </c>
      <c r="J73" s="1" t="s">
        <v>12</v>
      </c>
      <c r="K73" s="1" t="s">
        <v>314</v>
      </c>
      <c r="L73" s="1" t="s">
        <v>13</v>
      </c>
      <c r="M73" s="4">
        <v>0</v>
      </c>
      <c r="N73" s="4">
        <v>2000000</v>
      </c>
      <c r="O73" s="4">
        <v>0</v>
      </c>
      <c r="P73" s="212">
        <f>Tabulka2[[#This Row],[Upravený rozpočet 2024]]-Tabulka2[[#This Row],[Plnění 2024]]</f>
        <v>2000000</v>
      </c>
      <c r="Q73" s="4"/>
    </row>
    <row r="74" spans="1:17" x14ac:dyDescent="0.25">
      <c r="A74" s="2" t="s">
        <v>76</v>
      </c>
      <c r="B74" s="2">
        <v>3745</v>
      </c>
      <c r="C74" s="3">
        <v>5171</v>
      </c>
      <c r="D74" s="1" t="s">
        <v>81</v>
      </c>
      <c r="E74" s="1">
        <v>0</v>
      </c>
      <c r="F74" s="1">
        <v>230</v>
      </c>
      <c r="G74" s="1">
        <v>0</v>
      </c>
      <c r="H74" s="1">
        <v>2</v>
      </c>
      <c r="I74" s="1" t="s">
        <v>12</v>
      </c>
      <c r="J74" s="1" t="s">
        <v>12</v>
      </c>
      <c r="K74" s="1" t="s">
        <v>306</v>
      </c>
      <c r="L74" s="1" t="s">
        <v>13</v>
      </c>
      <c r="M74" s="4">
        <v>400000</v>
      </c>
      <c r="N74" s="4">
        <v>400000</v>
      </c>
      <c r="O74" s="4">
        <v>230000</v>
      </c>
      <c r="P74" s="212">
        <f>Tabulka2[[#This Row],[Upravený rozpočet 2024]]-Tabulka2[[#This Row],[Plnění 2024]]</f>
        <v>170000</v>
      </c>
      <c r="Q74" s="4"/>
    </row>
    <row r="75" spans="1:17" x14ac:dyDescent="0.25">
      <c r="A75" s="2" t="s">
        <v>76</v>
      </c>
      <c r="B75" s="2">
        <v>3745</v>
      </c>
      <c r="C75" s="6">
        <v>5137</v>
      </c>
      <c r="D75" s="1" t="s">
        <v>82</v>
      </c>
      <c r="E75" s="1">
        <v>0</v>
      </c>
      <c r="F75" s="1">
        <v>230</v>
      </c>
      <c r="G75" s="1">
        <v>0</v>
      </c>
      <c r="H75" s="1">
        <v>2</v>
      </c>
      <c r="I75" s="1" t="s">
        <v>12</v>
      </c>
      <c r="J75" s="1" t="s">
        <v>12</v>
      </c>
      <c r="K75" s="1" t="s">
        <v>306</v>
      </c>
      <c r="L75" s="1" t="s">
        <v>13</v>
      </c>
      <c r="M75" s="4">
        <v>100000</v>
      </c>
      <c r="N75" s="4">
        <v>100000</v>
      </c>
      <c r="O75" s="4">
        <v>0</v>
      </c>
      <c r="P75" s="212">
        <f>Tabulka2[[#This Row],[Upravený rozpočet 2024]]-Tabulka2[[#This Row],[Plnění 2024]]</f>
        <v>100000</v>
      </c>
      <c r="Q75" s="4"/>
    </row>
    <row r="76" spans="1:17" x14ac:dyDescent="0.25">
      <c r="A76" s="2" t="s">
        <v>76</v>
      </c>
      <c r="B76" s="2">
        <v>3745</v>
      </c>
      <c r="C76" s="6">
        <v>5171</v>
      </c>
      <c r="D76" s="1" t="s">
        <v>83</v>
      </c>
      <c r="E76" s="1">
        <v>0</v>
      </c>
      <c r="F76" s="1">
        <v>230</v>
      </c>
      <c r="G76" s="1">
        <v>0</v>
      </c>
      <c r="H76" s="1">
        <v>2</v>
      </c>
      <c r="I76" s="1" t="s">
        <v>12</v>
      </c>
      <c r="J76" s="1" t="s">
        <v>12</v>
      </c>
      <c r="K76" s="1" t="s">
        <v>306</v>
      </c>
      <c r="L76" s="1" t="s">
        <v>13</v>
      </c>
      <c r="M76" s="4">
        <v>700000</v>
      </c>
      <c r="N76" s="4">
        <v>700000</v>
      </c>
      <c r="O76" s="4">
        <v>40400</v>
      </c>
      <c r="P76" s="212">
        <f>Tabulka2[[#This Row],[Upravený rozpočet 2024]]-Tabulka2[[#This Row],[Plnění 2024]]</f>
        <v>659600</v>
      </c>
      <c r="Q76" s="4"/>
    </row>
    <row r="77" spans="1:17" x14ac:dyDescent="0.25">
      <c r="A77" s="2" t="s">
        <v>76</v>
      </c>
      <c r="B77" s="2">
        <v>3745</v>
      </c>
      <c r="C77" s="6">
        <v>6129</v>
      </c>
      <c r="D77" s="1" t="s">
        <v>419</v>
      </c>
      <c r="E77" s="1">
        <v>84</v>
      </c>
      <c r="F77" s="1">
        <v>230</v>
      </c>
      <c r="G77" s="1">
        <v>82072000000</v>
      </c>
      <c r="H77" s="1">
        <v>2</v>
      </c>
      <c r="I77" s="1" t="s">
        <v>12</v>
      </c>
      <c r="J77" s="1" t="s">
        <v>12</v>
      </c>
      <c r="K77" s="162" t="s">
        <v>26</v>
      </c>
      <c r="L77" s="1" t="s">
        <v>16</v>
      </c>
      <c r="M77" s="4">
        <v>0</v>
      </c>
      <c r="N77" s="4">
        <v>1700000</v>
      </c>
      <c r="O77" s="4">
        <v>0</v>
      </c>
      <c r="P77" s="212">
        <f>Tabulka2[[#This Row],[Upravený rozpočet 2024]]-Tabulka2[[#This Row],[Plnění 2024]]</f>
        <v>1700000</v>
      </c>
      <c r="Q77" s="4"/>
    </row>
    <row r="78" spans="1:17" x14ac:dyDescent="0.25">
      <c r="A78" s="2" t="s">
        <v>85</v>
      </c>
      <c r="B78" s="2">
        <v>4351</v>
      </c>
      <c r="C78" s="3">
        <v>5229</v>
      </c>
      <c r="D78" s="1" t="s">
        <v>84</v>
      </c>
      <c r="E78" s="1">
        <v>0</v>
      </c>
      <c r="F78" s="1">
        <v>510</v>
      </c>
      <c r="G78" s="1">
        <v>0</v>
      </c>
      <c r="H78" s="1">
        <v>5</v>
      </c>
      <c r="I78" s="1" t="s">
        <v>40</v>
      </c>
      <c r="J78" s="1" t="s">
        <v>40</v>
      </c>
      <c r="K78" s="1" t="s">
        <v>306</v>
      </c>
      <c r="L78" s="1" t="s">
        <v>13</v>
      </c>
      <c r="M78" s="4">
        <v>80000</v>
      </c>
      <c r="N78" s="4">
        <v>80000</v>
      </c>
      <c r="O78" s="4">
        <v>51000</v>
      </c>
      <c r="P78" s="212">
        <f>Tabulka2[[#This Row],[Upravený rozpočet 2024]]-Tabulka2[[#This Row],[Plnění 2024]]</f>
        <v>29000</v>
      </c>
      <c r="Q78" s="4">
        <f>SUM(O78:O79)</f>
        <v>91000</v>
      </c>
    </row>
    <row r="79" spans="1:17" x14ac:dyDescent="0.25">
      <c r="A79" s="2" t="s">
        <v>85</v>
      </c>
      <c r="B79" s="2">
        <v>4351</v>
      </c>
      <c r="C79" s="3">
        <v>5229</v>
      </c>
      <c r="D79" s="1" t="s">
        <v>86</v>
      </c>
      <c r="E79" s="1">
        <v>0</v>
      </c>
      <c r="F79" s="1">
        <v>520</v>
      </c>
      <c r="G79" s="1">
        <v>0</v>
      </c>
      <c r="H79" s="1">
        <v>5</v>
      </c>
      <c r="I79" s="1" t="s">
        <v>23</v>
      </c>
      <c r="J79" s="1" t="s">
        <v>23</v>
      </c>
      <c r="K79" s="1" t="s">
        <v>306</v>
      </c>
      <c r="L79" s="1" t="s">
        <v>13</v>
      </c>
      <c r="M79" s="4">
        <v>145000</v>
      </c>
      <c r="N79" s="4">
        <v>145000</v>
      </c>
      <c r="O79" s="4">
        <v>40000</v>
      </c>
      <c r="P79" s="212">
        <f>Tabulka2[[#This Row],[Upravený rozpočet 2024]]-Tabulka2[[#This Row],[Plnění 2024]]</f>
        <v>105000</v>
      </c>
      <c r="Q79" s="4"/>
    </row>
    <row r="80" spans="1:17" s="141" customFormat="1" x14ac:dyDescent="0.25">
      <c r="A80" s="2" t="s">
        <v>85</v>
      </c>
      <c r="B80" s="2">
        <v>4351</v>
      </c>
      <c r="C80" s="3">
        <v>5229</v>
      </c>
      <c r="D80" s="1" t="s">
        <v>86</v>
      </c>
      <c r="E80" s="1">
        <v>98</v>
      </c>
      <c r="F80" s="1">
        <v>520</v>
      </c>
      <c r="G80" s="1">
        <v>0</v>
      </c>
      <c r="H80" s="1">
        <v>5</v>
      </c>
      <c r="I80" s="1" t="s">
        <v>23</v>
      </c>
      <c r="J80" s="1" t="s">
        <v>23</v>
      </c>
      <c r="K80" s="1" t="s">
        <v>26</v>
      </c>
      <c r="L80" s="1" t="s">
        <v>13</v>
      </c>
      <c r="M80" s="4">
        <v>0</v>
      </c>
      <c r="N80" s="4">
        <v>140000</v>
      </c>
      <c r="O80" s="4">
        <v>0</v>
      </c>
      <c r="P80" s="212">
        <f>Tabulka2[[#This Row],[Upravený rozpočet 2024]]-Tabulka2[[#This Row],[Plnění 2024]]</f>
        <v>140000</v>
      </c>
      <c r="Q80" s="4"/>
    </row>
    <row r="81" spans="1:17" x14ac:dyDescent="0.25">
      <c r="A81" s="2" t="s">
        <v>85</v>
      </c>
      <c r="B81" s="2">
        <v>4351</v>
      </c>
      <c r="C81" s="3">
        <v>5139</v>
      </c>
      <c r="D81" s="1" t="s">
        <v>87</v>
      </c>
      <c r="E81" s="1">
        <v>0</v>
      </c>
      <c r="F81" s="1">
        <v>540</v>
      </c>
      <c r="G81" s="1">
        <v>0</v>
      </c>
      <c r="H81" s="1">
        <v>5</v>
      </c>
      <c r="I81" s="1" t="s">
        <v>30</v>
      </c>
      <c r="J81" s="1" t="s">
        <v>30</v>
      </c>
      <c r="K81" s="1" t="s">
        <v>306</v>
      </c>
      <c r="L81" s="1" t="s">
        <v>13</v>
      </c>
      <c r="M81" s="4">
        <v>20000</v>
      </c>
      <c r="N81" s="4">
        <v>20000</v>
      </c>
      <c r="O81" s="4">
        <v>0</v>
      </c>
      <c r="P81" s="212">
        <f>Tabulka2[[#This Row],[Upravený rozpočet 2024]]-Tabulka2[[#This Row],[Plnění 2024]]</f>
        <v>20000</v>
      </c>
      <c r="Q81" s="4">
        <f>SUM(O81:O83)</f>
        <v>63600</v>
      </c>
    </row>
    <row r="82" spans="1:17" x14ac:dyDescent="0.25">
      <c r="A82" s="2" t="s">
        <v>85</v>
      </c>
      <c r="B82" s="2">
        <v>4351</v>
      </c>
      <c r="C82" s="3">
        <v>5152</v>
      </c>
      <c r="D82" s="1" t="s">
        <v>88</v>
      </c>
      <c r="E82" s="1">
        <v>0</v>
      </c>
      <c r="F82" s="1">
        <v>540</v>
      </c>
      <c r="G82" s="1">
        <v>0</v>
      </c>
      <c r="H82" s="1">
        <v>5</v>
      </c>
      <c r="I82" s="1" t="s">
        <v>30</v>
      </c>
      <c r="J82" s="1" t="s">
        <v>30</v>
      </c>
      <c r="K82" s="1" t="s">
        <v>306</v>
      </c>
      <c r="L82" s="1" t="s">
        <v>13</v>
      </c>
      <c r="M82" s="4">
        <v>160000</v>
      </c>
      <c r="N82" s="4">
        <v>160000</v>
      </c>
      <c r="O82" s="4">
        <v>63600</v>
      </c>
      <c r="P82" s="212">
        <f>Tabulka2[[#This Row],[Upravený rozpočet 2024]]-Tabulka2[[#This Row],[Plnění 2024]]</f>
        <v>96400</v>
      </c>
      <c r="Q82" s="4"/>
    </row>
    <row r="83" spans="1:17" x14ac:dyDescent="0.25">
      <c r="A83" s="2" t="s">
        <v>85</v>
      </c>
      <c r="B83" s="2">
        <v>4351</v>
      </c>
      <c r="C83" s="3">
        <v>5154</v>
      </c>
      <c r="D83" s="1" t="s">
        <v>89</v>
      </c>
      <c r="E83" s="1">
        <v>0</v>
      </c>
      <c r="F83" s="1">
        <v>540</v>
      </c>
      <c r="G83" s="1">
        <v>0</v>
      </c>
      <c r="H83" s="1">
        <v>5</v>
      </c>
      <c r="I83" s="1" t="s">
        <v>30</v>
      </c>
      <c r="J83" s="1" t="s">
        <v>30</v>
      </c>
      <c r="K83" s="1" t="s">
        <v>306</v>
      </c>
      <c r="L83" s="1" t="s">
        <v>13</v>
      </c>
      <c r="M83" s="4">
        <v>20000</v>
      </c>
      <c r="N83" s="4">
        <v>20000</v>
      </c>
      <c r="O83" s="4">
        <v>0</v>
      </c>
      <c r="P83" s="212">
        <f>Tabulka2[[#This Row],[Upravený rozpočet 2024]]-Tabulka2[[#This Row],[Plnění 2024]]</f>
        <v>20000</v>
      </c>
      <c r="Q83" s="4"/>
    </row>
    <row r="84" spans="1:17" x14ac:dyDescent="0.25">
      <c r="A84" s="2" t="s">
        <v>91</v>
      </c>
      <c r="B84" s="2">
        <v>4379</v>
      </c>
      <c r="C84" s="3">
        <v>5169</v>
      </c>
      <c r="D84" s="1" t="s">
        <v>90</v>
      </c>
      <c r="E84" s="1">
        <v>0</v>
      </c>
      <c r="F84" s="1">
        <v>551</v>
      </c>
      <c r="G84" s="1">
        <v>0</v>
      </c>
      <c r="H84" s="1">
        <v>5</v>
      </c>
      <c r="I84" s="1" t="s">
        <v>92</v>
      </c>
      <c r="J84" s="1" t="s">
        <v>92</v>
      </c>
      <c r="K84" s="1" t="s">
        <v>306</v>
      </c>
      <c r="L84" s="1" t="s">
        <v>13</v>
      </c>
      <c r="M84" s="4">
        <v>170000</v>
      </c>
      <c r="N84" s="4">
        <v>170000</v>
      </c>
      <c r="O84" s="4">
        <v>170000</v>
      </c>
      <c r="P84" s="212">
        <f>Tabulka2[[#This Row],[Upravený rozpočet 2024]]-Tabulka2[[#This Row],[Plnění 2024]]</f>
        <v>0</v>
      </c>
      <c r="Q84" s="4">
        <f>SUM(O84:O85)</f>
        <v>320700</v>
      </c>
    </row>
    <row r="85" spans="1:17" x14ac:dyDescent="0.25">
      <c r="A85" s="2" t="s">
        <v>91</v>
      </c>
      <c r="B85" s="2">
        <v>4379</v>
      </c>
      <c r="C85" s="3">
        <v>5169</v>
      </c>
      <c r="D85" s="1" t="s">
        <v>93</v>
      </c>
      <c r="E85" s="1">
        <v>0</v>
      </c>
      <c r="F85" s="1">
        <v>550</v>
      </c>
      <c r="G85" s="1">
        <v>0</v>
      </c>
      <c r="H85" s="1">
        <v>5</v>
      </c>
      <c r="I85" s="1" t="s">
        <v>92</v>
      </c>
      <c r="J85" s="1" t="s">
        <v>92</v>
      </c>
      <c r="K85" s="1" t="s">
        <v>306</v>
      </c>
      <c r="L85" s="1" t="s">
        <v>13</v>
      </c>
      <c r="M85" s="4">
        <v>170000</v>
      </c>
      <c r="N85" s="4">
        <v>170000</v>
      </c>
      <c r="O85" s="4">
        <v>150700</v>
      </c>
      <c r="P85" s="212">
        <f>Tabulka2[[#This Row],[Upravený rozpočet 2024]]-Tabulka2[[#This Row],[Plnění 2024]]</f>
        <v>19300</v>
      </c>
      <c r="Q85" s="4"/>
    </row>
    <row r="86" spans="1:17" x14ac:dyDescent="0.25">
      <c r="A86" s="2" t="s">
        <v>95</v>
      </c>
      <c r="B86" s="2">
        <v>4311</v>
      </c>
      <c r="C86" s="7">
        <v>5011</v>
      </c>
      <c r="D86" s="2" t="s">
        <v>94</v>
      </c>
      <c r="E86" s="1">
        <v>0</v>
      </c>
      <c r="F86" s="1">
        <v>510</v>
      </c>
      <c r="G86" s="1">
        <v>0</v>
      </c>
      <c r="H86" s="2">
        <v>5</v>
      </c>
      <c r="I86" s="1" t="s">
        <v>40</v>
      </c>
      <c r="J86" s="1" t="s">
        <v>40</v>
      </c>
      <c r="K86" s="1" t="s">
        <v>26</v>
      </c>
      <c r="L86" s="1" t="s">
        <v>13</v>
      </c>
      <c r="M86" s="10">
        <v>0</v>
      </c>
      <c r="N86" s="10">
        <v>465400</v>
      </c>
      <c r="O86" s="4">
        <v>0</v>
      </c>
      <c r="P86" s="212">
        <f>Tabulka2[[#This Row],[Upravený rozpočet 2024]]-Tabulka2[[#This Row],[Plnění 2024]]</f>
        <v>465400</v>
      </c>
      <c r="Q86" s="10">
        <f>SUM(O86)</f>
        <v>0</v>
      </c>
    </row>
    <row r="87" spans="1:17" x14ac:dyDescent="0.25">
      <c r="A87" s="2" t="s">
        <v>97</v>
      </c>
      <c r="B87" s="2">
        <v>4339</v>
      </c>
      <c r="C87" s="7">
        <v>5169</v>
      </c>
      <c r="D87" s="2" t="s">
        <v>96</v>
      </c>
      <c r="E87" s="1">
        <v>13010</v>
      </c>
      <c r="F87" s="1">
        <v>550</v>
      </c>
      <c r="G87" s="1">
        <v>0</v>
      </c>
      <c r="H87" s="2">
        <v>5</v>
      </c>
      <c r="I87" s="1" t="s">
        <v>92</v>
      </c>
      <c r="J87" s="1" t="s">
        <v>92</v>
      </c>
      <c r="K87" s="1" t="s">
        <v>26</v>
      </c>
      <c r="L87" s="1" t="s">
        <v>13</v>
      </c>
      <c r="M87" s="10">
        <v>0</v>
      </c>
      <c r="N87" s="10">
        <v>252400</v>
      </c>
      <c r="O87" s="4">
        <v>24000</v>
      </c>
      <c r="P87" s="212">
        <f>Tabulka2[[#This Row],[Upravený rozpočet 2024]]-Tabulka2[[#This Row],[Plnění 2024]]</f>
        <v>228400</v>
      </c>
      <c r="Q87" s="10">
        <f>SUM(O87)</f>
        <v>24000</v>
      </c>
    </row>
    <row r="88" spans="1:17" x14ac:dyDescent="0.25">
      <c r="A88" s="2" t="s">
        <v>99</v>
      </c>
      <c r="B88" s="2">
        <v>5212</v>
      </c>
      <c r="C88" s="7">
        <v>5139</v>
      </c>
      <c r="D88" s="11" t="s">
        <v>98</v>
      </c>
      <c r="E88" s="1">
        <v>0</v>
      </c>
      <c r="F88" s="1">
        <v>770</v>
      </c>
      <c r="G88" s="1">
        <v>0</v>
      </c>
      <c r="H88" s="2">
        <v>7</v>
      </c>
      <c r="I88" s="1" t="s">
        <v>64</v>
      </c>
      <c r="J88" s="1" t="s">
        <v>64</v>
      </c>
      <c r="K88" s="1" t="s">
        <v>306</v>
      </c>
      <c r="L88" s="1" t="s">
        <v>13</v>
      </c>
      <c r="M88" s="4">
        <v>399000</v>
      </c>
      <c r="N88" s="4">
        <v>399000</v>
      </c>
      <c r="O88" s="4">
        <v>153600</v>
      </c>
      <c r="P88" s="212">
        <f>Tabulka2[[#This Row],[Upravený rozpočet 2024]]-Tabulka2[[#This Row],[Plnění 2024]]</f>
        <v>245400</v>
      </c>
      <c r="Q88" s="4">
        <f>SUM(O88)</f>
        <v>153600</v>
      </c>
    </row>
    <row r="89" spans="1:17" x14ac:dyDescent="0.25">
      <c r="A89" s="2" t="s">
        <v>101</v>
      </c>
      <c r="B89" s="2">
        <v>5213</v>
      </c>
      <c r="C89" s="7">
        <v>5139</v>
      </c>
      <c r="D89" s="11" t="s">
        <v>100</v>
      </c>
      <c r="E89" s="1">
        <v>0</v>
      </c>
      <c r="F89" s="1">
        <v>770</v>
      </c>
      <c r="G89" s="1">
        <v>0</v>
      </c>
      <c r="H89" s="2">
        <v>7</v>
      </c>
      <c r="I89" s="1" t="s">
        <v>64</v>
      </c>
      <c r="J89" s="1" t="s">
        <v>64</v>
      </c>
      <c r="K89" s="1" t="s">
        <v>306</v>
      </c>
      <c r="L89" s="1" t="s">
        <v>13</v>
      </c>
      <c r="M89" s="4">
        <v>8000</v>
      </c>
      <c r="N89" s="4">
        <v>8000</v>
      </c>
      <c r="O89" s="4">
        <v>0</v>
      </c>
      <c r="P89" s="212">
        <f>Tabulka2[[#This Row],[Upravený rozpočet 2024]]-Tabulka2[[#This Row],[Plnění 2024]]</f>
        <v>8000</v>
      </c>
      <c r="Q89" s="4">
        <f>SUM(O89)</f>
        <v>0</v>
      </c>
    </row>
    <row r="90" spans="1:17" x14ac:dyDescent="0.25">
      <c r="A90" s="2" t="s">
        <v>103</v>
      </c>
      <c r="B90" s="2">
        <v>5311</v>
      </c>
      <c r="C90" s="7">
        <v>5139</v>
      </c>
      <c r="D90" s="11" t="s">
        <v>102</v>
      </c>
      <c r="E90" s="1">
        <v>0</v>
      </c>
      <c r="F90" s="1">
        <v>770</v>
      </c>
      <c r="G90" s="1">
        <v>0</v>
      </c>
      <c r="H90" s="2">
        <v>7</v>
      </c>
      <c r="I90" s="1" t="s">
        <v>64</v>
      </c>
      <c r="J90" s="1" t="s">
        <v>64</v>
      </c>
      <c r="K90" s="1" t="s">
        <v>306</v>
      </c>
      <c r="L90" s="1" t="s">
        <v>13</v>
      </c>
      <c r="M90" s="4">
        <v>435000</v>
      </c>
      <c r="N90" s="4">
        <v>435000</v>
      </c>
      <c r="O90" s="4">
        <v>328600</v>
      </c>
      <c r="P90" s="212">
        <f>Tabulka2[[#This Row],[Upravený rozpočet 2024]]-Tabulka2[[#This Row],[Plnění 2024]]</f>
        <v>106400</v>
      </c>
      <c r="Q90" s="4">
        <f>SUM(O90)</f>
        <v>328600</v>
      </c>
    </row>
    <row r="91" spans="1:17" x14ac:dyDescent="0.25">
      <c r="A91" s="2" t="s">
        <v>105</v>
      </c>
      <c r="B91" s="2">
        <v>5512</v>
      </c>
      <c r="C91" s="3">
        <v>5137</v>
      </c>
      <c r="D91" s="1" t="s">
        <v>104</v>
      </c>
      <c r="E91" s="1">
        <v>0</v>
      </c>
      <c r="F91" s="1">
        <v>720</v>
      </c>
      <c r="G91" s="1">
        <v>0</v>
      </c>
      <c r="H91" s="1">
        <v>7</v>
      </c>
      <c r="I91" s="1" t="s">
        <v>23</v>
      </c>
      <c r="J91" s="1" t="s">
        <v>23</v>
      </c>
      <c r="K91" s="1" t="s">
        <v>306</v>
      </c>
      <c r="L91" s="1" t="s">
        <v>13</v>
      </c>
      <c r="M91" s="4">
        <v>200000</v>
      </c>
      <c r="N91" s="4">
        <v>200000</v>
      </c>
      <c r="O91" s="4">
        <v>42000</v>
      </c>
      <c r="P91" s="212">
        <f>Tabulka2[[#This Row],[Upravený rozpočet 2024]]-Tabulka2[[#This Row],[Plnění 2024]]</f>
        <v>158000</v>
      </c>
      <c r="Q91" s="4">
        <f>SUM(O91:O99)</f>
        <v>443700</v>
      </c>
    </row>
    <row r="92" spans="1:17" s="141" customFormat="1" x14ac:dyDescent="0.25">
      <c r="A92" s="2" t="s">
        <v>105</v>
      </c>
      <c r="B92" s="2">
        <v>5512</v>
      </c>
      <c r="C92" s="3">
        <v>5137</v>
      </c>
      <c r="D92" s="1" t="s">
        <v>431</v>
      </c>
      <c r="E92" s="1">
        <v>81</v>
      </c>
      <c r="F92" s="1">
        <v>720</v>
      </c>
      <c r="G92" s="1">
        <v>0</v>
      </c>
      <c r="H92" s="1">
        <v>7</v>
      </c>
      <c r="I92" s="1" t="s">
        <v>23</v>
      </c>
      <c r="J92" s="1" t="s">
        <v>23</v>
      </c>
      <c r="K92" s="1" t="s">
        <v>26</v>
      </c>
      <c r="L92" s="1" t="s">
        <v>13</v>
      </c>
      <c r="M92" s="4">
        <v>0</v>
      </c>
      <c r="N92" s="4">
        <v>108000</v>
      </c>
      <c r="O92" s="4">
        <v>0</v>
      </c>
      <c r="P92" s="212">
        <f>Tabulka2[[#This Row],[Upravený rozpočet 2024]]-Tabulka2[[#This Row],[Plnění 2024]]</f>
        <v>108000</v>
      </c>
      <c r="Q92" s="4">
        <f>SUM(O92:O100)</f>
        <v>2078700</v>
      </c>
    </row>
    <row r="93" spans="1:17" x14ac:dyDescent="0.25">
      <c r="A93" s="2" t="s">
        <v>105</v>
      </c>
      <c r="B93" s="2">
        <v>5512</v>
      </c>
      <c r="C93" s="3">
        <v>5139</v>
      </c>
      <c r="D93" s="1" t="s">
        <v>42</v>
      </c>
      <c r="E93" s="1">
        <v>0</v>
      </c>
      <c r="F93" s="1">
        <v>720</v>
      </c>
      <c r="G93" s="1">
        <v>0</v>
      </c>
      <c r="H93" s="1">
        <v>7</v>
      </c>
      <c r="I93" s="1" t="s">
        <v>23</v>
      </c>
      <c r="J93" s="1" t="s">
        <v>23</v>
      </c>
      <c r="K93" s="1" t="s">
        <v>306</v>
      </c>
      <c r="L93" s="1" t="s">
        <v>13</v>
      </c>
      <c r="M93" s="4">
        <v>200000</v>
      </c>
      <c r="N93" s="4">
        <v>200000</v>
      </c>
      <c r="O93" s="4">
        <v>68400</v>
      </c>
      <c r="P93" s="212">
        <f>Tabulka2[[#This Row],[Upravený rozpočet 2024]]-Tabulka2[[#This Row],[Plnění 2024]]</f>
        <v>131600</v>
      </c>
      <c r="Q93" s="4"/>
    </row>
    <row r="94" spans="1:17" s="141" customFormat="1" x14ac:dyDescent="0.25">
      <c r="A94" s="2" t="s">
        <v>105</v>
      </c>
      <c r="B94" s="2">
        <v>5512</v>
      </c>
      <c r="C94" s="3">
        <v>5139</v>
      </c>
      <c r="D94" s="1" t="s">
        <v>433</v>
      </c>
      <c r="E94" s="1">
        <v>81</v>
      </c>
      <c r="F94" s="1">
        <v>720</v>
      </c>
      <c r="G94" s="1">
        <v>0</v>
      </c>
      <c r="H94" s="1">
        <v>7</v>
      </c>
      <c r="I94" s="1" t="s">
        <v>23</v>
      </c>
      <c r="J94" s="1" t="s">
        <v>23</v>
      </c>
      <c r="K94" s="1" t="s">
        <v>26</v>
      </c>
      <c r="L94" s="1" t="s">
        <v>13</v>
      </c>
      <c r="M94" s="4">
        <v>0</v>
      </c>
      <c r="N94" s="4">
        <v>120000</v>
      </c>
      <c r="O94" s="4">
        <v>0</v>
      </c>
      <c r="P94" s="212">
        <f>Tabulka2[[#This Row],[Upravený rozpočet 2024]]-Tabulka2[[#This Row],[Plnění 2024]]</f>
        <v>120000</v>
      </c>
      <c r="Q94" s="4"/>
    </row>
    <row r="95" spans="1:17" x14ac:dyDescent="0.25">
      <c r="A95" s="2" t="s">
        <v>105</v>
      </c>
      <c r="B95" s="2">
        <v>5512</v>
      </c>
      <c r="C95" s="3">
        <v>5152</v>
      </c>
      <c r="D95" s="1" t="s">
        <v>106</v>
      </c>
      <c r="E95" s="1">
        <v>0</v>
      </c>
      <c r="F95" s="1">
        <v>720</v>
      </c>
      <c r="G95" s="1">
        <v>0</v>
      </c>
      <c r="H95" s="1">
        <v>7</v>
      </c>
      <c r="I95" s="1" t="s">
        <v>23</v>
      </c>
      <c r="J95" s="1" t="s">
        <v>23</v>
      </c>
      <c r="K95" s="1" t="s">
        <v>306</v>
      </c>
      <c r="L95" s="1" t="s">
        <v>13</v>
      </c>
      <c r="M95" s="4">
        <v>400000</v>
      </c>
      <c r="N95" s="4">
        <v>400000</v>
      </c>
      <c r="O95" s="4">
        <v>158000</v>
      </c>
      <c r="P95" s="212">
        <f>Tabulka2[[#This Row],[Upravený rozpočet 2024]]-Tabulka2[[#This Row],[Plnění 2024]]</f>
        <v>242000</v>
      </c>
      <c r="Q95" s="4"/>
    </row>
    <row r="96" spans="1:17" x14ac:dyDescent="0.25">
      <c r="A96" s="2" t="s">
        <v>105</v>
      </c>
      <c r="B96" s="2">
        <v>5512</v>
      </c>
      <c r="C96" s="3">
        <v>5156</v>
      </c>
      <c r="D96" s="1" t="s">
        <v>107</v>
      </c>
      <c r="E96" s="1">
        <v>0</v>
      </c>
      <c r="F96" s="1">
        <v>720</v>
      </c>
      <c r="G96" s="1">
        <v>0</v>
      </c>
      <c r="H96" s="1">
        <v>7</v>
      </c>
      <c r="I96" s="1" t="s">
        <v>23</v>
      </c>
      <c r="J96" s="1" t="s">
        <v>23</v>
      </c>
      <c r="K96" s="1" t="s">
        <v>306</v>
      </c>
      <c r="L96" s="1" t="s">
        <v>13</v>
      </c>
      <c r="M96" s="4">
        <v>100000</v>
      </c>
      <c r="N96" s="4">
        <v>100000</v>
      </c>
      <c r="O96" s="4">
        <v>35300</v>
      </c>
      <c r="P96" s="212">
        <f>Tabulka2[[#This Row],[Upravený rozpočet 2024]]-Tabulka2[[#This Row],[Plnění 2024]]</f>
        <v>64700</v>
      </c>
      <c r="Q96" s="4"/>
    </row>
    <row r="97" spans="1:17" x14ac:dyDescent="0.25">
      <c r="A97" s="2" t="s">
        <v>105</v>
      </c>
      <c r="B97" s="2">
        <v>5512</v>
      </c>
      <c r="C97" s="3">
        <v>5171</v>
      </c>
      <c r="D97" s="1" t="s">
        <v>108</v>
      </c>
      <c r="E97" s="1">
        <v>0</v>
      </c>
      <c r="F97" s="1">
        <v>720</v>
      </c>
      <c r="G97" s="1">
        <v>0</v>
      </c>
      <c r="H97" s="1">
        <v>7</v>
      </c>
      <c r="I97" s="1" t="s">
        <v>23</v>
      </c>
      <c r="J97" s="1" t="s">
        <v>23</v>
      </c>
      <c r="K97" s="1" t="s">
        <v>306</v>
      </c>
      <c r="L97" s="1" t="s">
        <v>13</v>
      </c>
      <c r="M97" s="4">
        <v>100000</v>
      </c>
      <c r="N97" s="4">
        <v>100000</v>
      </c>
      <c r="O97" s="4">
        <v>140000</v>
      </c>
      <c r="P97" s="212">
        <f>Tabulka2[[#This Row],[Upravený rozpočet 2024]]-Tabulka2[[#This Row],[Plnění 2024]]</f>
        <v>-40000</v>
      </c>
      <c r="Q97" s="4"/>
    </row>
    <row r="98" spans="1:17" s="141" customFormat="1" x14ac:dyDescent="0.25">
      <c r="A98" s="2" t="s">
        <v>105</v>
      </c>
      <c r="B98" s="2">
        <v>5512</v>
      </c>
      <c r="C98" s="3">
        <v>5171</v>
      </c>
      <c r="D98" s="1" t="s">
        <v>432</v>
      </c>
      <c r="E98" s="1">
        <v>81</v>
      </c>
      <c r="F98" s="1">
        <v>720</v>
      </c>
      <c r="G98" s="1">
        <v>0</v>
      </c>
      <c r="H98" s="1">
        <v>7</v>
      </c>
      <c r="I98" s="1" t="s">
        <v>23</v>
      </c>
      <c r="J98" s="1" t="s">
        <v>23</v>
      </c>
      <c r="K98" s="1" t="s">
        <v>26</v>
      </c>
      <c r="L98" s="1" t="s">
        <v>13</v>
      </c>
      <c r="M98" s="4">
        <v>0</v>
      </c>
      <c r="N98" s="4">
        <v>209000</v>
      </c>
      <c r="O98" s="4">
        <v>0</v>
      </c>
      <c r="P98" s="212">
        <f>Tabulka2[[#This Row],[Upravený rozpočet 2024]]-Tabulka2[[#This Row],[Plnění 2024]]</f>
        <v>209000</v>
      </c>
      <c r="Q98" s="4"/>
    </row>
    <row r="99" spans="1:17" x14ac:dyDescent="0.25">
      <c r="A99" s="2" t="s">
        <v>105</v>
      </c>
      <c r="B99" s="2">
        <v>5512</v>
      </c>
      <c r="C99" s="3">
        <v>6121</v>
      </c>
      <c r="D99" s="1" t="s">
        <v>109</v>
      </c>
      <c r="E99" s="1">
        <v>0</v>
      </c>
      <c r="F99" s="1">
        <v>720</v>
      </c>
      <c r="G99" s="1">
        <v>0</v>
      </c>
      <c r="H99" s="1">
        <v>7</v>
      </c>
      <c r="I99" s="1" t="s">
        <v>23</v>
      </c>
      <c r="J99" s="1" t="s">
        <v>23</v>
      </c>
      <c r="K99" s="1" t="s">
        <v>306</v>
      </c>
      <c r="L99" s="1" t="s">
        <v>16</v>
      </c>
      <c r="M99" s="4">
        <v>0</v>
      </c>
      <c r="N99" s="4">
        <v>0</v>
      </c>
      <c r="O99" s="4">
        <v>0</v>
      </c>
      <c r="P99" s="212">
        <f>Tabulka2[[#This Row],[Upravený rozpočet 2024]]-Tabulka2[[#This Row],[Plnění 2024]]</f>
        <v>0</v>
      </c>
      <c r="Q99" s="4"/>
    </row>
    <row r="100" spans="1:17" x14ac:dyDescent="0.25">
      <c r="A100" s="2" t="s">
        <v>111</v>
      </c>
      <c r="B100" s="2">
        <v>6112</v>
      </c>
      <c r="C100" s="3">
        <v>5023</v>
      </c>
      <c r="D100" s="1" t="s">
        <v>110</v>
      </c>
      <c r="E100" s="1">
        <v>0</v>
      </c>
      <c r="F100" s="1">
        <v>910</v>
      </c>
      <c r="G100" s="1">
        <v>0</v>
      </c>
      <c r="H100" s="1">
        <v>9</v>
      </c>
      <c r="I100" s="1" t="s">
        <v>40</v>
      </c>
      <c r="J100" s="1" t="s">
        <v>40</v>
      </c>
      <c r="K100" s="1" t="s">
        <v>306</v>
      </c>
      <c r="L100" s="1" t="s">
        <v>13</v>
      </c>
      <c r="M100" s="4">
        <v>5840000</v>
      </c>
      <c r="N100" s="4">
        <v>5840000</v>
      </c>
      <c r="O100" s="4">
        <v>1677000</v>
      </c>
      <c r="P100" s="212">
        <f>Tabulka2[[#This Row],[Upravený rozpočet 2024]]-Tabulka2[[#This Row],[Plnění 2024]]</f>
        <v>4163000</v>
      </c>
      <c r="Q100" s="4">
        <f>SUM(O100:O101)</f>
        <v>2124000</v>
      </c>
    </row>
    <row r="101" spans="1:17" x14ac:dyDescent="0.25">
      <c r="A101" s="2" t="s">
        <v>111</v>
      </c>
      <c r="B101" s="2">
        <v>6112</v>
      </c>
      <c r="C101" s="3">
        <v>5031</v>
      </c>
      <c r="D101" s="1" t="s">
        <v>112</v>
      </c>
      <c r="E101" s="1">
        <v>0</v>
      </c>
      <c r="F101" s="1">
        <v>910</v>
      </c>
      <c r="G101" s="1">
        <v>0</v>
      </c>
      <c r="H101" s="1">
        <v>9</v>
      </c>
      <c r="I101" s="1" t="s">
        <v>40</v>
      </c>
      <c r="J101" s="1" t="s">
        <v>40</v>
      </c>
      <c r="K101" s="1" t="s">
        <v>306</v>
      </c>
      <c r="L101" s="1" t="s">
        <v>13</v>
      </c>
      <c r="M101" s="4">
        <v>1630000</v>
      </c>
      <c r="N101" s="4">
        <v>1630000</v>
      </c>
      <c r="O101" s="4">
        <v>447000</v>
      </c>
      <c r="P101" s="212">
        <f>Tabulka2[[#This Row],[Upravený rozpočet 2024]]-Tabulka2[[#This Row],[Plnění 2024]]</f>
        <v>1183000</v>
      </c>
      <c r="Q101" s="4"/>
    </row>
    <row r="102" spans="1:17" x14ac:dyDescent="0.25">
      <c r="A102" s="2" t="s">
        <v>114</v>
      </c>
      <c r="B102" s="2">
        <v>6118</v>
      </c>
      <c r="C102" s="3">
        <v>5021</v>
      </c>
      <c r="D102" s="11" t="s">
        <v>113</v>
      </c>
      <c r="E102" s="1">
        <v>0</v>
      </c>
      <c r="F102" s="1">
        <v>910</v>
      </c>
      <c r="G102" s="1">
        <v>0</v>
      </c>
      <c r="H102" s="1">
        <v>9</v>
      </c>
      <c r="I102" s="1" t="s">
        <v>40</v>
      </c>
      <c r="J102" s="1" t="s">
        <v>40</v>
      </c>
      <c r="K102" s="1" t="s">
        <v>26</v>
      </c>
      <c r="L102" s="1" t="s">
        <v>13</v>
      </c>
      <c r="M102" s="4">
        <v>0</v>
      </c>
      <c r="N102" s="4">
        <v>0</v>
      </c>
      <c r="O102" s="4">
        <v>0</v>
      </c>
      <c r="P102" s="212">
        <f>Tabulka2[[#This Row],[Upravený rozpočet 2024]]-Tabulka2[[#This Row],[Plnění 2024]]</f>
        <v>0</v>
      </c>
      <c r="Q102" s="4">
        <f>SUM(O102)</f>
        <v>0</v>
      </c>
    </row>
    <row r="103" spans="1:17" x14ac:dyDescent="0.25">
      <c r="A103" s="2" t="s">
        <v>316</v>
      </c>
      <c r="B103" s="2">
        <v>6117</v>
      </c>
      <c r="C103" s="3">
        <v>5021</v>
      </c>
      <c r="D103" s="11" t="s">
        <v>315</v>
      </c>
      <c r="E103" s="1">
        <v>98348</v>
      </c>
      <c r="F103" s="1">
        <v>910</v>
      </c>
      <c r="G103" s="1">
        <v>0</v>
      </c>
      <c r="H103" s="1">
        <v>9</v>
      </c>
      <c r="I103" s="1" t="s">
        <v>40</v>
      </c>
      <c r="J103" s="1" t="s">
        <v>40</v>
      </c>
      <c r="K103" s="1" t="s">
        <v>26</v>
      </c>
      <c r="L103" s="1" t="s">
        <v>13</v>
      </c>
      <c r="M103" s="4">
        <v>0</v>
      </c>
      <c r="N103" s="4">
        <v>212000</v>
      </c>
      <c r="O103" s="4">
        <v>95000</v>
      </c>
      <c r="P103" s="212">
        <f>Tabulka2[[#This Row],[Upravený rozpočet 2024]]-Tabulka2[[#This Row],[Plnění 2024]]</f>
        <v>117000</v>
      </c>
      <c r="Q103" s="4">
        <f>SUM(O103)</f>
        <v>95000</v>
      </c>
    </row>
    <row r="104" spans="1:17" x14ac:dyDescent="0.25">
      <c r="A104" s="2" t="s">
        <v>116</v>
      </c>
      <c r="B104" s="2">
        <v>6171</v>
      </c>
      <c r="C104" s="3">
        <v>5011</v>
      </c>
      <c r="D104" s="1" t="s">
        <v>115</v>
      </c>
      <c r="E104" s="1">
        <v>0</v>
      </c>
      <c r="F104" s="1">
        <v>910</v>
      </c>
      <c r="G104" s="1">
        <v>0</v>
      </c>
      <c r="H104" s="1">
        <v>9</v>
      </c>
      <c r="I104" s="1" t="s">
        <v>40</v>
      </c>
      <c r="J104" s="1" t="s">
        <v>40</v>
      </c>
      <c r="K104" s="1" t="s">
        <v>306</v>
      </c>
      <c r="L104" s="1" t="s">
        <v>13</v>
      </c>
      <c r="M104" s="4">
        <v>32200000</v>
      </c>
      <c r="N104" s="4">
        <v>32200000</v>
      </c>
      <c r="O104" s="4">
        <v>13236000</v>
      </c>
      <c r="P104" s="212">
        <f>Tabulka2[[#This Row],[Upravený rozpočet 2024]]-Tabulka2[[#This Row],[Plnění 2024]]</f>
        <v>18964000</v>
      </c>
      <c r="Q104" s="4">
        <f>SUM(O104:O129)</f>
        <v>22417200</v>
      </c>
    </row>
    <row r="105" spans="1:17" s="141" customFormat="1" x14ac:dyDescent="0.25">
      <c r="A105" s="2" t="s">
        <v>116</v>
      </c>
      <c r="B105" s="2">
        <v>6171</v>
      </c>
      <c r="C105" s="3">
        <v>5011</v>
      </c>
      <c r="D105" s="1" t="s">
        <v>418</v>
      </c>
      <c r="E105" s="1">
        <v>13024</v>
      </c>
      <c r="F105" s="1">
        <v>910</v>
      </c>
      <c r="G105" s="1">
        <v>0</v>
      </c>
      <c r="H105" s="1">
        <v>9</v>
      </c>
      <c r="I105" s="1" t="s">
        <v>40</v>
      </c>
      <c r="J105" s="1" t="s">
        <v>40</v>
      </c>
      <c r="K105" s="1" t="s">
        <v>26</v>
      </c>
      <c r="L105" s="1" t="s">
        <v>13</v>
      </c>
      <c r="M105" s="4">
        <v>0</v>
      </c>
      <c r="N105" s="4">
        <v>2513400</v>
      </c>
      <c r="O105" s="4">
        <v>19700</v>
      </c>
      <c r="P105" s="212">
        <f>Tabulka2[[#This Row],[Upravený rozpočet 2024]]-Tabulka2[[#This Row],[Plnění 2024]]</f>
        <v>2493700</v>
      </c>
      <c r="Q105" s="4"/>
    </row>
    <row r="106" spans="1:17" x14ac:dyDescent="0.25">
      <c r="A106" s="2" t="s">
        <v>116</v>
      </c>
      <c r="B106" s="2">
        <v>6171</v>
      </c>
      <c r="C106" s="3">
        <v>5021</v>
      </c>
      <c r="D106" s="1" t="s">
        <v>117</v>
      </c>
      <c r="E106" s="1">
        <v>0</v>
      </c>
      <c r="F106" s="1">
        <v>910</v>
      </c>
      <c r="G106" s="1">
        <v>0</v>
      </c>
      <c r="H106" s="1">
        <v>9</v>
      </c>
      <c r="I106" s="1" t="s">
        <v>40</v>
      </c>
      <c r="J106" s="1" t="s">
        <v>40</v>
      </c>
      <c r="K106" s="1" t="s">
        <v>306</v>
      </c>
      <c r="L106" s="1" t="s">
        <v>13</v>
      </c>
      <c r="M106" s="4">
        <v>1340000</v>
      </c>
      <c r="N106" s="4">
        <v>1340000</v>
      </c>
      <c r="O106" s="4">
        <v>292000</v>
      </c>
      <c r="P106" s="212">
        <f>Tabulka2[[#This Row],[Upravený rozpočet 2024]]-Tabulka2[[#This Row],[Plnění 2024]]</f>
        <v>1048000</v>
      </c>
      <c r="Q106" s="4"/>
    </row>
    <row r="107" spans="1:17" x14ac:dyDescent="0.25">
      <c r="A107" s="2" t="s">
        <v>116</v>
      </c>
      <c r="B107" s="2">
        <v>6171</v>
      </c>
      <c r="C107" s="3">
        <v>5031</v>
      </c>
      <c r="D107" s="1" t="s">
        <v>118</v>
      </c>
      <c r="E107" s="1">
        <v>0</v>
      </c>
      <c r="F107" s="1">
        <v>910</v>
      </c>
      <c r="G107" s="1">
        <v>0</v>
      </c>
      <c r="H107" s="1">
        <v>9</v>
      </c>
      <c r="I107" s="1" t="s">
        <v>40</v>
      </c>
      <c r="J107" s="1" t="s">
        <v>40</v>
      </c>
      <c r="K107" s="1" t="s">
        <v>306</v>
      </c>
      <c r="L107" s="1" t="s">
        <v>13</v>
      </c>
      <c r="M107" s="4">
        <v>8390000</v>
      </c>
      <c r="N107" s="4">
        <v>8390000</v>
      </c>
      <c r="O107" s="4">
        <v>3287900</v>
      </c>
      <c r="P107" s="212">
        <f>Tabulka2[[#This Row],[Upravený rozpočet 2024]]-Tabulka2[[#This Row],[Plnění 2024]]</f>
        <v>5102100</v>
      </c>
      <c r="Q107" s="4"/>
    </row>
    <row r="108" spans="1:17" x14ac:dyDescent="0.25">
      <c r="A108" s="2" t="s">
        <v>116</v>
      </c>
      <c r="B108" s="2">
        <v>6171</v>
      </c>
      <c r="C108" s="3">
        <v>5032</v>
      </c>
      <c r="D108" s="1" t="s">
        <v>119</v>
      </c>
      <c r="E108" s="1">
        <v>0</v>
      </c>
      <c r="F108" s="1">
        <v>910</v>
      </c>
      <c r="G108" s="1">
        <v>0</v>
      </c>
      <c r="H108" s="1">
        <v>9</v>
      </c>
      <c r="I108" s="1" t="s">
        <v>40</v>
      </c>
      <c r="J108" s="1" t="s">
        <v>40</v>
      </c>
      <c r="K108" s="1" t="s">
        <v>306</v>
      </c>
      <c r="L108" s="1" t="s">
        <v>13</v>
      </c>
      <c r="M108" s="4">
        <v>2990000</v>
      </c>
      <c r="N108" s="4">
        <v>2990000</v>
      </c>
      <c r="O108" s="4">
        <v>1190000</v>
      </c>
      <c r="P108" s="212">
        <f>Tabulka2[[#This Row],[Upravený rozpočet 2024]]-Tabulka2[[#This Row],[Plnění 2024]]</f>
        <v>1800000</v>
      </c>
      <c r="Q108" s="4"/>
    </row>
    <row r="109" spans="1:17" x14ac:dyDescent="0.25">
      <c r="A109" s="2" t="s">
        <v>116</v>
      </c>
      <c r="B109" s="2">
        <v>6171</v>
      </c>
      <c r="C109" s="3">
        <v>5424</v>
      </c>
      <c r="D109" s="1" t="s">
        <v>120</v>
      </c>
      <c r="E109" s="1">
        <v>0</v>
      </c>
      <c r="F109" s="1">
        <v>910</v>
      </c>
      <c r="G109" s="1">
        <v>0</v>
      </c>
      <c r="H109" s="1">
        <v>9</v>
      </c>
      <c r="I109" s="1" t="s">
        <v>40</v>
      </c>
      <c r="J109" s="1" t="s">
        <v>40</v>
      </c>
      <c r="K109" s="1" t="s">
        <v>306</v>
      </c>
      <c r="L109" s="1" t="s">
        <v>13</v>
      </c>
      <c r="M109" s="4">
        <v>230000</v>
      </c>
      <c r="N109" s="4">
        <v>230000</v>
      </c>
      <c r="O109" s="4">
        <v>0</v>
      </c>
      <c r="P109" s="212">
        <f>Tabulka2[[#This Row],[Upravený rozpočet 2024]]-Tabulka2[[#This Row],[Plnění 2024]]</f>
        <v>230000</v>
      </c>
      <c r="Q109" s="4"/>
    </row>
    <row r="110" spans="1:17" x14ac:dyDescent="0.25">
      <c r="A110" s="2" t="s">
        <v>116</v>
      </c>
      <c r="B110" s="2">
        <v>6171</v>
      </c>
      <c r="C110" s="3">
        <v>5038</v>
      </c>
      <c r="D110" s="1" t="s">
        <v>121</v>
      </c>
      <c r="E110" s="1">
        <v>0</v>
      </c>
      <c r="F110" s="1">
        <v>910</v>
      </c>
      <c r="G110" s="1">
        <v>0</v>
      </c>
      <c r="H110" s="1">
        <v>9</v>
      </c>
      <c r="I110" s="1" t="s">
        <v>40</v>
      </c>
      <c r="J110" s="1" t="s">
        <v>40</v>
      </c>
      <c r="K110" s="1" t="s">
        <v>306</v>
      </c>
      <c r="L110" s="1" t="s">
        <v>13</v>
      </c>
      <c r="M110" s="4">
        <v>170000</v>
      </c>
      <c r="N110" s="4">
        <v>170000</v>
      </c>
      <c r="O110" s="4">
        <v>42400</v>
      </c>
      <c r="P110" s="212">
        <f>Tabulka2[[#This Row],[Upravený rozpočet 2024]]-Tabulka2[[#This Row],[Plnění 2024]]</f>
        <v>127600</v>
      </c>
      <c r="Q110" s="4"/>
    </row>
    <row r="111" spans="1:17" x14ac:dyDescent="0.25">
      <c r="A111" s="2" t="s">
        <v>116</v>
      </c>
      <c r="B111" s="2">
        <v>6171</v>
      </c>
      <c r="C111" s="3">
        <v>5136</v>
      </c>
      <c r="D111" s="1" t="s">
        <v>122</v>
      </c>
      <c r="E111" s="1">
        <v>0</v>
      </c>
      <c r="F111" s="1">
        <v>910</v>
      </c>
      <c r="G111" s="1">
        <v>0</v>
      </c>
      <c r="H111" s="1">
        <v>9</v>
      </c>
      <c r="I111" s="1" t="s">
        <v>40</v>
      </c>
      <c r="J111" s="1" t="s">
        <v>40</v>
      </c>
      <c r="K111" s="1" t="s">
        <v>306</v>
      </c>
      <c r="L111" s="1" t="s">
        <v>13</v>
      </c>
      <c r="M111" s="4">
        <v>40000</v>
      </c>
      <c r="N111" s="4">
        <v>40000</v>
      </c>
      <c r="O111" s="4">
        <v>6900</v>
      </c>
      <c r="P111" s="212">
        <f>Tabulka2[[#This Row],[Upravený rozpočet 2024]]-Tabulka2[[#This Row],[Plnění 2024]]</f>
        <v>33100</v>
      </c>
      <c r="Q111" s="4"/>
    </row>
    <row r="112" spans="1:17" x14ac:dyDescent="0.25">
      <c r="A112" s="2" t="s">
        <v>116</v>
      </c>
      <c r="B112" s="2">
        <v>6171</v>
      </c>
      <c r="C112" s="3">
        <v>5137</v>
      </c>
      <c r="D112" s="1" t="s">
        <v>123</v>
      </c>
      <c r="E112" s="1">
        <v>0</v>
      </c>
      <c r="F112" s="1">
        <v>910</v>
      </c>
      <c r="G112" s="1">
        <v>0</v>
      </c>
      <c r="H112" s="1">
        <v>9</v>
      </c>
      <c r="I112" s="1" t="s">
        <v>40</v>
      </c>
      <c r="J112" s="1" t="s">
        <v>40</v>
      </c>
      <c r="K112" s="1" t="s">
        <v>306</v>
      </c>
      <c r="L112" s="1" t="s">
        <v>13</v>
      </c>
      <c r="M112" s="4">
        <v>250000</v>
      </c>
      <c r="N112" s="4">
        <v>1250000</v>
      </c>
      <c r="O112" s="4">
        <v>367900</v>
      </c>
      <c r="P112" s="212">
        <f>Tabulka2[[#This Row],[Upravený rozpočet 2024]]-Tabulka2[[#This Row],[Plnění 2024]]</f>
        <v>882100</v>
      </c>
      <c r="Q112" s="4"/>
    </row>
    <row r="113" spans="1:17" x14ac:dyDescent="0.25">
      <c r="A113" s="2" t="s">
        <v>116</v>
      </c>
      <c r="B113" s="2">
        <v>6171</v>
      </c>
      <c r="C113" s="3">
        <v>5139</v>
      </c>
      <c r="D113" s="1" t="s">
        <v>124</v>
      </c>
      <c r="E113" s="1">
        <v>0</v>
      </c>
      <c r="F113" s="1">
        <v>910</v>
      </c>
      <c r="G113" s="1">
        <v>0</v>
      </c>
      <c r="H113" s="1">
        <v>9</v>
      </c>
      <c r="I113" s="1" t="s">
        <v>40</v>
      </c>
      <c r="J113" s="1" t="s">
        <v>40</v>
      </c>
      <c r="K113" s="1" t="s">
        <v>306</v>
      </c>
      <c r="L113" s="1" t="s">
        <v>13</v>
      </c>
      <c r="M113" s="4">
        <v>590000</v>
      </c>
      <c r="N113" s="4">
        <v>590000</v>
      </c>
      <c r="O113" s="4">
        <v>182300</v>
      </c>
      <c r="P113" s="212">
        <f>Tabulka2[[#This Row],[Upravený rozpočet 2024]]-Tabulka2[[#This Row],[Plnění 2024]]</f>
        <v>407700</v>
      </c>
      <c r="Q113" s="4"/>
    </row>
    <row r="114" spans="1:17" x14ac:dyDescent="0.25">
      <c r="A114" s="2" t="s">
        <v>116</v>
      </c>
      <c r="B114" s="2">
        <v>6171</v>
      </c>
      <c r="C114" s="3">
        <v>5156</v>
      </c>
      <c r="D114" s="1" t="s">
        <v>107</v>
      </c>
      <c r="E114" s="1">
        <v>0</v>
      </c>
      <c r="F114" s="1">
        <v>910</v>
      </c>
      <c r="G114" s="1">
        <v>0</v>
      </c>
      <c r="H114" s="1">
        <v>9</v>
      </c>
      <c r="I114" s="1" t="s">
        <v>40</v>
      </c>
      <c r="J114" s="1" t="s">
        <v>40</v>
      </c>
      <c r="K114" s="1" t="s">
        <v>306</v>
      </c>
      <c r="L114" s="1" t="s">
        <v>13</v>
      </c>
      <c r="M114" s="4">
        <v>170000</v>
      </c>
      <c r="N114" s="4">
        <v>170000</v>
      </c>
      <c r="O114" s="4">
        <v>43800</v>
      </c>
      <c r="P114" s="212">
        <f>Tabulka2[[#This Row],[Upravený rozpočet 2024]]-Tabulka2[[#This Row],[Plnění 2024]]</f>
        <v>126200</v>
      </c>
      <c r="Q114" s="4"/>
    </row>
    <row r="115" spans="1:17" x14ac:dyDescent="0.25">
      <c r="A115" s="2" t="s">
        <v>116</v>
      </c>
      <c r="B115" s="2">
        <v>6171</v>
      </c>
      <c r="C115" s="3">
        <v>5161</v>
      </c>
      <c r="D115" s="1" t="s">
        <v>125</v>
      </c>
      <c r="E115" s="1">
        <v>0</v>
      </c>
      <c r="F115" s="1">
        <v>910</v>
      </c>
      <c r="G115" s="1">
        <v>0</v>
      </c>
      <c r="H115" s="1">
        <v>9</v>
      </c>
      <c r="I115" s="1" t="s">
        <v>40</v>
      </c>
      <c r="J115" s="1" t="s">
        <v>40</v>
      </c>
      <c r="K115" s="1" t="s">
        <v>306</v>
      </c>
      <c r="L115" s="1" t="s">
        <v>13</v>
      </c>
      <c r="M115" s="4">
        <v>290000</v>
      </c>
      <c r="N115" s="4">
        <v>290000</v>
      </c>
      <c r="O115" s="4">
        <v>144500</v>
      </c>
      <c r="P115" s="212">
        <f>Tabulka2[[#This Row],[Upravený rozpočet 2024]]-Tabulka2[[#This Row],[Plnění 2024]]</f>
        <v>145500</v>
      </c>
      <c r="Q115" s="4"/>
    </row>
    <row r="116" spans="1:17" x14ac:dyDescent="0.25">
      <c r="A116" s="2" t="s">
        <v>116</v>
      </c>
      <c r="B116" s="2">
        <v>6171</v>
      </c>
      <c r="C116" s="3">
        <v>5162</v>
      </c>
      <c r="D116" s="1" t="s">
        <v>126</v>
      </c>
      <c r="E116" s="1">
        <v>0</v>
      </c>
      <c r="F116" s="1">
        <v>910</v>
      </c>
      <c r="G116" s="1">
        <v>0</v>
      </c>
      <c r="H116" s="1">
        <v>9</v>
      </c>
      <c r="I116" s="1" t="s">
        <v>40</v>
      </c>
      <c r="J116" s="1" t="s">
        <v>40</v>
      </c>
      <c r="K116" s="1" t="s">
        <v>306</v>
      </c>
      <c r="L116" s="1" t="s">
        <v>13</v>
      </c>
      <c r="M116" s="4">
        <v>510000</v>
      </c>
      <c r="N116" s="4">
        <v>510000</v>
      </c>
      <c r="O116" s="4">
        <v>302900</v>
      </c>
      <c r="P116" s="212">
        <f>Tabulka2[[#This Row],[Upravený rozpočet 2024]]-Tabulka2[[#This Row],[Plnění 2024]]</f>
        <v>207100</v>
      </c>
      <c r="Q116" s="4"/>
    </row>
    <row r="117" spans="1:17" x14ac:dyDescent="0.25">
      <c r="A117" s="2" t="s">
        <v>116</v>
      </c>
      <c r="B117" s="2">
        <v>6171</v>
      </c>
      <c r="C117" s="3">
        <v>5164</v>
      </c>
      <c r="D117" s="1" t="s">
        <v>127</v>
      </c>
      <c r="E117" s="1">
        <v>0</v>
      </c>
      <c r="F117" s="1">
        <v>910</v>
      </c>
      <c r="G117" s="1">
        <v>0</v>
      </c>
      <c r="H117" s="1">
        <v>9</v>
      </c>
      <c r="I117" s="1" t="s">
        <v>40</v>
      </c>
      <c r="J117" s="1" t="s">
        <v>40</v>
      </c>
      <c r="K117" s="1" t="s">
        <v>306</v>
      </c>
      <c r="L117" s="1" t="s">
        <v>13</v>
      </c>
      <c r="M117" s="12">
        <v>40000</v>
      </c>
      <c r="N117" s="12">
        <v>40000</v>
      </c>
      <c r="O117" s="4">
        <v>79800</v>
      </c>
      <c r="P117" s="212">
        <f>Tabulka2[[#This Row],[Upravený rozpočet 2024]]-Tabulka2[[#This Row],[Plnění 2024]]</f>
        <v>-39800</v>
      </c>
      <c r="Q117" s="12"/>
    </row>
    <row r="118" spans="1:17" x14ac:dyDescent="0.25">
      <c r="A118" s="2" t="s">
        <v>116</v>
      </c>
      <c r="B118" s="2">
        <v>6171</v>
      </c>
      <c r="C118" s="3">
        <v>5166</v>
      </c>
      <c r="D118" s="1" t="s">
        <v>128</v>
      </c>
      <c r="E118" s="1">
        <v>0</v>
      </c>
      <c r="F118" s="1">
        <v>910</v>
      </c>
      <c r="G118" s="1">
        <v>0</v>
      </c>
      <c r="H118" s="1">
        <v>9</v>
      </c>
      <c r="I118" s="1" t="s">
        <v>40</v>
      </c>
      <c r="J118" s="1" t="s">
        <v>40</v>
      </c>
      <c r="K118" s="1" t="s">
        <v>306</v>
      </c>
      <c r="L118" s="1" t="s">
        <v>13</v>
      </c>
      <c r="M118" s="4">
        <v>230000</v>
      </c>
      <c r="N118" s="4">
        <v>230000</v>
      </c>
      <c r="O118" s="4">
        <v>202000</v>
      </c>
      <c r="P118" s="212">
        <f>Tabulka2[[#This Row],[Upravený rozpočet 2024]]-Tabulka2[[#This Row],[Plnění 2024]]</f>
        <v>28000</v>
      </c>
      <c r="Q118" s="4"/>
    </row>
    <row r="119" spans="1:17" x14ac:dyDescent="0.25">
      <c r="A119" s="2" t="s">
        <v>116</v>
      </c>
      <c r="B119" s="2">
        <v>6171</v>
      </c>
      <c r="C119" s="3">
        <v>5167</v>
      </c>
      <c r="D119" s="1" t="s">
        <v>129</v>
      </c>
      <c r="E119" s="1">
        <v>0</v>
      </c>
      <c r="F119" s="1">
        <v>910</v>
      </c>
      <c r="G119" s="1">
        <v>0</v>
      </c>
      <c r="H119" s="1">
        <v>9</v>
      </c>
      <c r="I119" s="1" t="s">
        <v>40</v>
      </c>
      <c r="J119" s="1" t="s">
        <v>40</v>
      </c>
      <c r="K119" s="1" t="s">
        <v>306</v>
      </c>
      <c r="L119" s="1" t="s">
        <v>13</v>
      </c>
      <c r="M119" s="4">
        <v>570000</v>
      </c>
      <c r="N119" s="4">
        <v>570000</v>
      </c>
      <c r="O119" s="4">
        <v>180400</v>
      </c>
      <c r="P119" s="212">
        <f>Tabulka2[[#This Row],[Upravený rozpočet 2024]]-Tabulka2[[#This Row],[Plnění 2024]]</f>
        <v>389600</v>
      </c>
      <c r="Q119" s="4"/>
    </row>
    <row r="120" spans="1:17" s="141" customFormat="1" x14ac:dyDescent="0.25">
      <c r="A120" s="2" t="s">
        <v>116</v>
      </c>
      <c r="B120" s="2">
        <v>6171</v>
      </c>
      <c r="C120" s="3">
        <v>5167</v>
      </c>
      <c r="D120" s="1" t="s">
        <v>395</v>
      </c>
      <c r="E120" s="1">
        <v>0</v>
      </c>
      <c r="F120" s="1">
        <v>910</v>
      </c>
      <c r="G120" s="1">
        <v>0</v>
      </c>
      <c r="H120" s="1">
        <v>9</v>
      </c>
      <c r="I120" s="1" t="s">
        <v>40</v>
      </c>
      <c r="J120" s="1" t="s">
        <v>40</v>
      </c>
      <c r="K120" s="1" t="s">
        <v>26</v>
      </c>
      <c r="L120" s="1" t="s">
        <v>13</v>
      </c>
      <c r="M120" s="4">
        <v>0</v>
      </c>
      <c r="N120" s="4">
        <v>62500</v>
      </c>
      <c r="O120" s="4">
        <v>0</v>
      </c>
      <c r="P120" s="212">
        <f>Tabulka2[[#This Row],[Upravený rozpočet 2024]]-Tabulka2[[#This Row],[Plnění 2024]]</f>
        <v>62500</v>
      </c>
      <c r="Q120" s="4"/>
    </row>
    <row r="121" spans="1:17" x14ac:dyDescent="0.25">
      <c r="A121" s="2" t="s">
        <v>116</v>
      </c>
      <c r="B121" s="2">
        <v>6171</v>
      </c>
      <c r="C121" s="3">
        <v>5169</v>
      </c>
      <c r="D121" s="1" t="s">
        <v>130</v>
      </c>
      <c r="E121" s="1">
        <v>0</v>
      </c>
      <c r="F121" s="1">
        <v>910</v>
      </c>
      <c r="G121" s="1">
        <v>0</v>
      </c>
      <c r="H121" s="1">
        <v>9</v>
      </c>
      <c r="I121" s="1" t="s">
        <v>40</v>
      </c>
      <c r="J121" s="1" t="s">
        <v>40</v>
      </c>
      <c r="K121" s="1" t="s">
        <v>306</v>
      </c>
      <c r="L121" s="1" t="s">
        <v>13</v>
      </c>
      <c r="M121" s="4">
        <v>1900000</v>
      </c>
      <c r="N121" s="4">
        <v>1900000</v>
      </c>
      <c r="O121" s="4">
        <v>1258200</v>
      </c>
      <c r="P121" s="212">
        <f>Tabulka2[[#This Row],[Upravený rozpočet 2024]]-Tabulka2[[#This Row],[Plnění 2024]]</f>
        <v>641800</v>
      </c>
      <c r="Q121" s="4"/>
    </row>
    <row r="122" spans="1:17" x14ac:dyDescent="0.25">
      <c r="A122" s="2" t="s">
        <v>116</v>
      </c>
      <c r="B122" s="2">
        <v>6171</v>
      </c>
      <c r="C122" s="3">
        <v>5171</v>
      </c>
      <c r="D122" s="1" t="s">
        <v>131</v>
      </c>
      <c r="E122" s="1">
        <v>0</v>
      </c>
      <c r="F122" s="1">
        <v>910</v>
      </c>
      <c r="G122" s="1">
        <v>0</v>
      </c>
      <c r="H122" s="1">
        <v>9</v>
      </c>
      <c r="I122" s="1" t="s">
        <v>40</v>
      </c>
      <c r="J122" s="1" t="s">
        <v>40</v>
      </c>
      <c r="K122" s="1" t="s">
        <v>306</v>
      </c>
      <c r="L122" s="1" t="s">
        <v>13</v>
      </c>
      <c r="M122" s="4">
        <v>110000</v>
      </c>
      <c r="N122" s="4">
        <v>110000</v>
      </c>
      <c r="O122" s="4">
        <v>53600</v>
      </c>
      <c r="P122" s="212">
        <f>Tabulka2[[#This Row],[Upravený rozpočet 2024]]-Tabulka2[[#This Row],[Plnění 2024]]</f>
        <v>56400</v>
      </c>
      <c r="Q122" s="4"/>
    </row>
    <row r="123" spans="1:17" x14ac:dyDescent="0.25">
      <c r="A123" s="2" t="s">
        <v>116</v>
      </c>
      <c r="B123" s="2">
        <v>6171</v>
      </c>
      <c r="C123" s="3">
        <v>5172</v>
      </c>
      <c r="D123" s="1" t="s">
        <v>132</v>
      </c>
      <c r="E123" s="1">
        <v>0</v>
      </c>
      <c r="F123" s="1">
        <v>910</v>
      </c>
      <c r="G123" s="1">
        <v>0</v>
      </c>
      <c r="H123" s="1">
        <v>9</v>
      </c>
      <c r="I123" s="1" t="s">
        <v>40</v>
      </c>
      <c r="J123" s="1" t="s">
        <v>40</v>
      </c>
      <c r="K123" s="1" t="s">
        <v>306</v>
      </c>
      <c r="L123" s="1" t="s">
        <v>13</v>
      </c>
      <c r="M123" s="4">
        <v>120000</v>
      </c>
      <c r="N123" s="4">
        <v>120000</v>
      </c>
      <c r="O123" s="4">
        <v>0</v>
      </c>
      <c r="P123" s="212">
        <f>Tabulka2[[#This Row],[Upravený rozpočet 2024]]-Tabulka2[[#This Row],[Plnění 2024]]</f>
        <v>120000</v>
      </c>
      <c r="Q123" s="4"/>
    </row>
    <row r="124" spans="1:17" x14ac:dyDescent="0.25">
      <c r="A124" s="2" t="s">
        <v>116</v>
      </c>
      <c r="B124" s="2">
        <v>6171</v>
      </c>
      <c r="C124" s="3">
        <v>5173</v>
      </c>
      <c r="D124" s="1" t="s">
        <v>133</v>
      </c>
      <c r="E124" s="1">
        <v>0</v>
      </c>
      <c r="F124" s="1">
        <v>910</v>
      </c>
      <c r="G124" s="1">
        <v>0</v>
      </c>
      <c r="H124" s="1">
        <v>9</v>
      </c>
      <c r="I124" s="1" t="s">
        <v>40</v>
      </c>
      <c r="J124" s="1" t="s">
        <v>40</v>
      </c>
      <c r="K124" s="1" t="s">
        <v>306</v>
      </c>
      <c r="L124" s="1" t="s">
        <v>13</v>
      </c>
      <c r="M124" s="4">
        <v>60000</v>
      </c>
      <c r="N124" s="4">
        <v>60000</v>
      </c>
      <c r="O124" s="4">
        <v>5900</v>
      </c>
      <c r="P124" s="212">
        <f>Tabulka2[[#This Row],[Upravený rozpočet 2024]]-Tabulka2[[#This Row],[Plnění 2024]]</f>
        <v>54100</v>
      </c>
      <c r="Q124" s="4"/>
    </row>
    <row r="125" spans="1:17" x14ac:dyDescent="0.25">
      <c r="A125" s="2" t="s">
        <v>116</v>
      </c>
      <c r="B125" s="2">
        <v>6171</v>
      </c>
      <c r="C125" s="3">
        <v>5499</v>
      </c>
      <c r="D125" s="1" t="s">
        <v>134</v>
      </c>
      <c r="E125" s="1">
        <v>0</v>
      </c>
      <c r="F125" s="1">
        <v>910</v>
      </c>
      <c r="G125" s="1">
        <v>0</v>
      </c>
      <c r="H125" s="1">
        <v>9</v>
      </c>
      <c r="I125" s="1" t="s">
        <v>40</v>
      </c>
      <c r="J125" s="1" t="s">
        <v>40</v>
      </c>
      <c r="K125" s="1" t="s">
        <v>310</v>
      </c>
      <c r="L125" s="1" t="s">
        <v>13</v>
      </c>
      <c r="M125" s="4">
        <v>3000000</v>
      </c>
      <c r="N125" s="4">
        <v>3000000</v>
      </c>
      <c r="O125" s="4">
        <v>1476000</v>
      </c>
      <c r="P125" s="212">
        <f>Tabulka2[[#This Row],[Upravený rozpočet 2024]]-Tabulka2[[#This Row],[Plnění 2024]]</f>
        <v>1524000</v>
      </c>
      <c r="Q125" s="4"/>
    </row>
    <row r="126" spans="1:17" x14ac:dyDescent="0.25">
      <c r="A126" s="2" t="s">
        <v>116</v>
      </c>
      <c r="B126" s="2">
        <v>6171</v>
      </c>
      <c r="C126" s="3">
        <v>5199</v>
      </c>
      <c r="D126" s="1" t="s">
        <v>135</v>
      </c>
      <c r="E126" s="1">
        <v>0</v>
      </c>
      <c r="F126" s="1">
        <v>910</v>
      </c>
      <c r="G126" s="1">
        <v>0</v>
      </c>
      <c r="H126" s="1">
        <v>9</v>
      </c>
      <c r="I126" s="1" t="s">
        <v>40</v>
      </c>
      <c r="J126" s="1" t="s">
        <v>40</v>
      </c>
      <c r="K126" s="1" t="s">
        <v>306</v>
      </c>
      <c r="L126" s="1" t="s">
        <v>13</v>
      </c>
      <c r="M126" s="4">
        <v>50000</v>
      </c>
      <c r="N126" s="4">
        <v>50000</v>
      </c>
      <c r="O126" s="4">
        <v>3000</v>
      </c>
      <c r="P126" s="212">
        <f>Tabulka2[[#This Row],[Upravený rozpočet 2024]]-Tabulka2[[#This Row],[Plnění 2024]]</f>
        <v>47000</v>
      </c>
      <c r="Q126" s="4"/>
    </row>
    <row r="127" spans="1:17" x14ac:dyDescent="0.25">
      <c r="A127" s="2" t="s">
        <v>116</v>
      </c>
      <c r="B127" s="2">
        <v>6171</v>
      </c>
      <c r="C127" s="3">
        <v>6122</v>
      </c>
      <c r="D127" s="1" t="s">
        <v>82</v>
      </c>
      <c r="E127" s="1">
        <v>0</v>
      </c>
      <c r="F127" s="1">
        <v>910</v>
      </c>
      <c r="G127" s="1">
        <v>0</v>
      </c>
      <c r="H127" s="1">
        <v>9</v>
      </c>
      <c r="I127" s="1" t="s">
        <v>40</v>
      </c>
      <c r="J127" s="1" t="s">
        <v>40</v>
      </c>
      <c r="K127" s="1" t="s">
        <v>306</v>
      </c>
      <c r="L127" s="1" t="s">
        <v>16</v>
      </c>
      <c r="M127" s="4">
        <v>100000</v>
      </c>
      <c r="N127" s="4">
        <v>100000</v>
      </c>
      <c r="O127" s="4">
        <v>0</v>
      </c>
      <c r="P127" s="212">
        <f>Tabulka2[[#This Row],[Upravený rozpočet 2024]]-Tabulka2[[#This Row],[Plnění 2024]]</f>
        <v>100000</v>
      </c>
      <c r="Q127" s="4"/>
    </row>
    <row r="128" spans="1:17" x14ac:dyDescent="0.25">
      <c r="A128" s="2" t="s">
        <v>116</v>
      </c>
      <c r="B128" s="2">
        <v>6171</v>
      </c>
      <c r="C128" s="3">
        <v>6121</v>
      </c>
      <c r="D128" s="1" t="s">
        <v>136</v>
      </c>
      <c r="E128" s="1">
        <v>0</v>
      </c>
      <c r="F128" s="1">
        <v>910</v>
      </c>
      <c r="G128" s="1">
        <v>0</v>
      </c>
      <c r="H128" s="1">
        <v>9</v>
      </c>
      <c r="I128" s="1" t="s">
        <v>40</v>
      </c>
      <c r="J128" s="1" t="s">
        <v>40</v>
      </c>
      <c r="K128" s="1" t="s">
        <v>306</v>
      </c>
      <c r="L128" s="1" t="s">
        <v>16</v>
      </c>
      <c r="M128" s="4">
        <v>100000</v>
      </c>
      <c r="N128" s="4">
        <v>100000</v>
      </c>
      <c r="O128" s="4">
        <v>0</v>
      </c>
      <c r="P128" s="212">
        <f>Tabulka2[[#This Row],[Upravený rozpočet 2024]]-Tabulka2[[#This Row],[Plnění 2024]]</f>
        <v>100000</v>
      </c>
      <c r="Q128" s="4"/>
    </row>
    <row r="129" spans="1:17" x14ac:dyDescent="0.25">
      <c r="A129" s="2" t="s">
        <v>116</v>
      </c>
      <c r="B129" s="2">
        <v>6171</v>
      </c>
      <c r="C129" s="3">
        <v>6125</v>
      </c>
      <c r="D129" s="1" t="s">
        <v>137</v>
      </c>
      <c r="E129" s="1">
        <v>0</v>
      </c>
      <c r="F129" s="1">
        <v>910</v>
      </c>
      <c r="G129" s="1">
        <v>0</v>
      </c>
      <c r="H129" s="1">
        <v>9</v>
      </c>
      <c r="I129" s="1" t="s">
        <v>40</v>
      </c>
      <c r="J129" s="1" t="s">
        <v>40</v>
      </c>
      <c r="K129" s="1" t="s">
        <v>306</v>
      </c>
      <c r="L129" s="1" t="s">
        <v>16</v>
      </c>
      <c r="M129" s="4">
        <v>900000</v>
      </c>
      <c r="N129" s="4">
        <v>900000</v>
      </c>
      <c r="O129" s="4">
        <v>42000</v>
      </c>
      <c r="P129" s="212">
        <f>Tabulka2[[#This Row],[Upravený rozpočet 2024]]-Tabulka2[[#This Row],[Plnění 2024]]</f>
        <v>858000</v>
      </c>
      <c r="Q129" s="4"/>
    </row>
    <row r="130" spans="1:17" x14ac:dyDescent="0.25">
      <c r="A130" s="2" t="s">
        <v>116</v>
      </c>
      <c r="B130" s="2">
        <v>6171</v>
      </c>
      <c r="C130" s="3">
        <v>5139</v>
      </c>
      <c r="D130" s="1" t="s">
        <v>138</v>
      </c>
      <c r="E130" s="1">
        <v>0</v>
      </c>
      <c r="F130" s="1">
        <v>940</v>
      </c>
      <c r="G130" s="1">
        <v>0</v>
      </c>
      <c r="H130" s="1">
        <v>9</v>
      </c>
      <c r="I130" s="1" t="s">
        <v>30</v>
      </c>
      <c r="J130" s="1" t="s">
        <v>30</v>
      </c>
      <c r="K130" s="1" t="s">
        <v>306</v>
      </c>
      <c r="L130" s="1" t="s">
        <v>13</v>
      </c>
      <c r="M130" s="4">
        <v>250000</v>
      </c>
      <c r="N130" s="4">
        <v>250000</v>
      </c>
      <c r="O130" s="4">
        <v>91500</v>
      </c>
      <c r="P130" s="212">
        <f>Tabulka2[[#This Row],[Upravený rozpočet 2024]]-Tabulka2[[#This Row],[Plnění 2024]]</f>
        <v>158500</v>
      </c>
      <c r="Q130" s="4">
        <f>SUM(O130:O135)</f>
        <v>1909400</v>
      </c>
    </row>
    <row r="131" spans="1:17" x14ac:dyDescent="0.25">
      <c r="A131" s="2" t="s">
        <v>116</v>
      </c>
      <c r="B131" s="2">
        <v>6171</v>
      </c>
      <c r="C131" s="3">
        <v>5151</v>
      </c>
      <c r="D131" s="1" t="s">
        <v>139</v>
      </c>
      <c r="E131" s="1">
        <v>0</v>
      </c>
      <c r="F131" s="1">
        <v>940</v>
      </c>
      <c r="G131" s="1">
        <v>0</v>
      </c>
      <c r="H131" s="1">
        <v>9</v>
      </c>
      <c r="I131" s="1" t="s">
        <v>30</v>
      </c>
      <c r="J131" s="1" t="s">
        <v>30</v>
      </c>
      <c r="K131" s="1" t="s">
        <v>306</v>
      </c>
      <c r="L131" s="1" t="s">
        <v>13</v>
      </c>
      <c r="M131" s="4">
        <v>200000</v>
      </c>
      <c r="N131" s="4">
        <v>200000</v>
      </c>
      <c r="O131" s="4">
        <v>85000</v>
      </c>
      <c r="P131" s="212">
        <f>Tabulka2[[#This Row],[Upravený rozpočet 2024]]-Tabulka2[[#This Row],[Plnění 2024]]</f>
        <v>115000</v>
      </c>
      <c r="Q131" s="4"/>
    </row>
    <row r="132" spans="1:17" x14ac:dyDescent="0.25">
      <c r="A132" s="2" t="s">
        <v>116</v>
      </c>
      <c r="B132" s="2">
        <v>6171</v>
      </c>
      <c r="C132" s="3">
        <v>5152</v>
      </c>
      <c r="D132" s="1" t="s">
        <v>140</v>
      </c>
      <c r="E132" s="1">
        <v>0</v>
      </c>
      <c r="F132" s="1">
        <v>940</v>
      </c>
      <c r="G132" s="1">
        <v>0</v>
      </c>
      <c r="H132" s="1">
        <v>9</v>
      </c>
      <c r="I132" s="1" t="s">
        <v>30</v>
      </c>
      <c r="J132" s="1" t="s">
        <v>30</v>
      </c>
      <c r="K132" s="1" t="s">
        <v>306</v>
      </c>
      <c r="L132" s="1" t="s">
        <v>13</v>
      </c>
      <c r="M132" s="4">
        <v>1050000</v>
      </c>
      <c r="N132" s="4">
        <v>1050000</v>
      </c>
      <c r="O132" s="4">
        <v>821600</v>
      </c>
      <c r="P132" s="212">
        <f>Tabulka2[[#This Row],[Upravený rozpočet 2024]]-Tabulka2[[#This Row],[Plnění 2024]]</f>
        <v>228400</v>
      </c>
      <c r="Q132" s="4"/>
    </row>
    <row r="133" spans="1:17" x14ac:dyDescent="0.25">
      <c r="A133" s="2" t="s">
        <v>116</v>
      </c>
      <c r="B133" s="2">
        <v>6171</v>
      </c>
      <c r="C133" s="3">
        <v>5154</v>
      </c>
      <c r="D133" s="1" t="s">
        <v>67</v>
      </c>
      <c r="E133" s="1">
        <v>0</v>
      </c>
      <c r="F133" s="1">
        <v>940</v>
      </c>
      <c r="G133" s="1">
        <v>0</v>
      </c>
      <c r="H133" s="1">
        <v>9</v>
      </c>
      <c r="I133" s="1" t="s">
        <v>30</v>
      </c>
      <c r="J133" s="1" t="s">
        <v>30</v>
      </c>
      <c r="K133" s="1" t="s">
        <v>306</v>
      </c>
      <c r="L133" s="1" t="s">
        <v>13</v>
      </c>
      <c r="M133" s="4">
        <v>1200000</v>
      </c>
      <c r="N133" s="4">
        <v>1200000</v>
      </c>
      <c r="O133" s="4">
        <v>363200</v>
      </c>
      <c r="P133" s="212">
        <f>Tabulka2[[#This Row],[Upravený rozpočet 2024]]-Tabulka2[[#This Row],[Plnění 2024]]</f>
        <v>836800</v>
      </c>
      <c r="Q133" s="4"/>
    </row>
    <row r="134" spans="1:17" x14ac:dyDescent="0.25">
      <c r="A134" s="2" t="s">
        <v>116</v>
      </c>
      <c r="B134" s="2">
        <v>6171</v>
      </c>
      <c r="C134" s="3">
        <v>5171</v>
      </c>
      <c r="D134" s="1" t="s">
        <v>141</v>
      </c>
      <c r="E134" s="1">
        <v>0</v>
      </c>
      <c r="F134" s="1">
        <v>940</v>
      </c>
      <c r="G134" s="1">
        <v>0</v>
      </c>
      <c r="H134" s="1">
        <v>9</v>
      </c>
      <c r="I134" s="1" t="s">
        <v>30</v>
      </c>
      <c r="J134" s="1" t="s">
        <v>30</v>
      </c>
      <c r="K134" s="1" t="s">
        <v>306</v>
      </c>
      <c r="L134" s="1" t="s">
        <v>13</v>
      </c>
      <c r="M134" s="4">
        <v>1000000</v>
      </c>
      <c r="N134" s="4">
        <v>1000000</v>
      </c>
      <c r="O134" s="4">
        <v>281600</v>
      </c>
      <c r="P134" s="212">
        <f>Tabulka2[[#This Row],[Upravený rozpočet 2024]]-Tabulka2[[#This Row],[Plnění 2024]]</f>
        <v>718400</v>
      </c>
      <c r="Q134" s="4"/>
    </row>
    <row r="135" spans="1:17" x14ac:dyDescent="0.25">
      <c r="A135" s="2" t="s">
        <v>116</v>
      </c>
      <c r="B135" s="2">
        <v>6171</v>
      </c>
      <c r="C135" s="3">
        <v>5169</v>
      </c>
      <c r="D135" s="1" t="s">
        <v>46</v>
      </c>
      <c r="E135" s="1">
        <v>0</v>
      </c>
      <c r="F135" s="1">
        <v>940</v>
      </c>
      <c r="G135" s="1">
        <v>0</v>
      </c>
      <c r="H135" s="1">
        <v>9</v>
      </c>
      <c r="I135" s="1" t="s">
        <v>30</v>
      </c>
      <c r="J135" s="1" t="s">
        <v>30</v>
      </c>
      <c r="K135" s="1" t="s">
        <v>306</v>
      </c>
      <c r="L135" s="1" t="s">
        <v>13</v>
      </c>
      <c r="M135" s="4">
        <v>700000</v>
      </c>
      <c r="N135" s="4">
        <v>700000</v>
      </c>
      <c r="O135" s="4">
        <v>266500</v>
      </c>
      <c r="P135" s="212">
        <f>Tabulka2[[#This Row],[Upravený rozpočet 2024]]-Tabulka2[[#This Row],[Plnění 2024]]</f>
        <v>433500</v>
      </c>
      <c r="Q135" s="4"/>
    </row>
    <row r="136" spans="1:17" x14ac:dyDescent="0.25">
      <c r="A136" s="2" t="s">
        <v>116</v>
      </c>
      <c r="B136" s="2">
        <v>6171</v>
      </c>
      <c r="C136" s="3">
        <v>5175</v>
      </c>
      <c r="D136" s="1" t="s">
        <v>142</v>
      </c>
      <c r="E136" s="1">
        <v>0</v>
      </c>
      <c r="F136" s="1">
        <v>920</v>
      </c>
      <c r="G136" s="1">
        <v>0</v>
      </c>
      <c r="H136" s="1">
        <v>9</v>
      </c>
      <c r="I136" s="1" t="s">
        <v>23</v>
      </c>
      <c r="J136" s="1" t="s">
        <v>23</v>
      </c>
      <c r="K136" s="1" t="s">
        <v>306</v>
      </c>
      <c r="L136" s="1" t="s">
        <v>13</v>
      </c>
      <c r="M136" s="4">
        <v>150000</v>
      </c>
      <c r="N136" s="4">
        <v>150000</v>
      </c>
      <c r="O136" s="4">
        <v>40200</v>
      </c>
      <c r="P136" s="212">
        <f>Tabulka2[[#This Row],[Upravený rozpočet 2024]]-Tabulka2[[#This Row],[Plnění 2024]]</f>
        <v>109800</v>
      </c>
      <c r="Q136" s="4">
        <f>SUM(O136:O138)</f>
        <v>87500</v>
      </c>
    </row>
    <row r="137" spans="1:17" x14ac:dyDescent="0.25">
      <c r="A137" s="2" t="s">
        <v>116</v>
      </c>
      <c r="B137" s="2">
        <v>6171</v>
      </c>
      <c r="C137" s="3">
        <v>5139</v>
      </c>
      <c r="D137" s="1" t="s">
        <v>143</v>
      </c>
      <c r="E137" s="1">
        <v>0</v>
      </c>
      <c r="F137" s="1">
        <v>920</v>
      </c>
      <c r="G137" s="1">
        <v>0</v>
      </c>
      <c r="H137" s="1">
        <v>9</v>
      </c>
      <c r="I137" s="1" t="s">
        <v>23</v>
      </c>
      <c r="J137" s="1" t="s">
        <v>23</v>
      </c>
      <c r="K137" s="1" t="s">
        <v>306</v>
      </c>
      <c r="L137" s="1" t="s">
        <v>13</v>
      </c>
      <c r="M137" s="4">
        <v>200000</v>
      </c>
      <c r="N137" s="4">
        <v>200000</v>
      </c>
      <c r="O137" s="4">
        <v>47300</v>
      </c>
      <c r="P137" s="212">
        <f>Tabulka2[[#This Row],[Upravený rozpočet 2024]]-Tabulka2[[#This Row],[Plnění 2024]]</f>
        <v>152700</v>
      </c>
      <c r="Q137" s="4"/>
    </row>
    <row r="138" spans="1:17" x14ac:dyDescent="0.25">
      <c r="A138" s="2" t="s">
        <v>116</v>
      </c>
      <c r="B138" s="2">
        <v>6171</v>
      </c>
      <c r="C138" s="3">
        <v>6121</v>
      </c>
      <c r="D138" s="1" t="s">
        <v>300</v>
      </c>
      <c r="E138" s="1">
        <v>0</v>
      </c>
      <c r="F138" s="1">
        <v>920</v>
      </c>
      <c r="G138" s="1">
        <v>0</v>
      </c>
      <c r="H138" s="1">
        <v>9</v>
      </c>
      <c r="I138" s="1" t="s">
        <v>23</v>
      </c>
      <c r="J138" s="1" t="s">
        <v>23</v>
      </c>
      <c r="K138" s="1" t="s">
        <v>333</v>
      </c>
      <c r="L138" s="1" t="s">
        <v>16</v>
      </c>
      <c r="M138" s="4">
        <v>1450000</v>
      </c>
      <c r="N138" s="4">
        <v>550000</v>
      </c>
      <c r="O138" s="4">
        <v>0</v>
      </c>
      <c r="P138" s="212">
        <f>Tabulka2[[#This Row],[Upravený rozpočet 2024]]-Tabulka2[[#This Row],[Plnění 2024]]</f>
        <v>550000</v>
      </c>
      <c r="Q138" s="4"/>
    </row>
    <row r="139" spans="1:17" s="141" customFormat="1" x14ac:dyDescent="0.25">
      <c r="A139" s="2" t="s">
        <v>116</v>
      </c>
      <c r="B139" s="2">
        <v>6171</v>
      </c>
      <c r="C139" s="3">
        <v>6121</v>
      </c>
      <c r="D139" s="1" t="s">
        <v>301</v>
      </c>
      <c r="E139" s="1">
        <v>0</v>
      </c>
      <c r="F139" s="1">
        <v>920</v>
      </c>
      <c r="G139" s="1">
        <v>0</v>
      </c>
      <c r="H139" s="1">
        <v>9</v>
      </c>
      <c r="I139" s="1" t="s">
        <v>23</v>
      </c>
      <c r="J139" s="1" t="s">
        <v>23</v>
      </c>
      <c r="K139" s="1" t="s">
        <v>333</v>
      </c>
      <c r="L139" s="1" t="s">
        <v>16</v>
      </c>
      <c r="M139" s="4">
        <v>7300000</v>
      </c>
      <c r="N139" s="4">
        <v>7300000</v>
      </c>
      <c r="O139" s="4">
        <v>0</v>
      </c>
      <c r="P139" s="212">
        <f>Tabulka2[[#This Row],[Upravený rozpočet 2024]]-Tabulka2[[#This Row],[Plnění 2024]]</f>
        <v>7300000</v>
      </c>
      <c r="Q139" s="4"/>
    </row>
    <row r="140" spans="1:17" s="141" customFormat="1" x14ac:dyDescent="0.25">
      <c r="A140" s="2" t="s">
        <v>116</v>
      </c>
      <c r="B140" s="2">
        <v>6171</v>
      </c>
      <c r="C140" s="3">
        <v>6121</v>
      </c>
      <c r="D140" s="1" t="s">
        <v>302</v>
      </c>
      <c r="E140" s="1">
        <v>0</v>
      </c>
      <c r="F140" s="1">
        <v>920</v>
      </c>
      <c r="G140" s="1">
        <v>0</v>
      </c>
      <c r="H140" s="1">
        <v>9</v>
      </c>
      <c r="I140" s="1" t="s">
        <v>23</v>
      </c>
      <c r="J140" s="1" t="s">
        <v>23</v>
      </c>
      <c r="K140" s="1" t="s">
        <v>333</v>
      </c>
      <c r="L140" s="1" t="s">
        <v>16</v>
      </c>
      <c r="M140" s="4">
        <v>1000000</v>
      </c>
      <c r="N140" s="4">
        <v>0</v>
      </c>
      <c r="O140" s="4">
        <v>0</v>
      </c>
      <c r="P140" s="212">
        <f>Tabulka2[[#This Row],[Upravený rozpočet 2024]]-Tabulka2[[#This Row],[Plnění 2024]]</f>
        <v>0</v>
      </c>
      <c r="Q140" s="4"/>
    </row>
    <row r="141" spans="1:17" x14ac:dyDescent="0.25">
      <c r="A141" s="2" t="s">
        <v>145</v>
      </c>
      <c r="B141" s="2">
        <v>6221</v>
      </c>
      <c r="C141" s="13">
        <v>5169</v>
      </c>
      <c r="D141" s="11" t="s">
        <v>144</v>
      </c>
      <c r="E141" s="1">
        <v>0</v>
      </c>
      <c r="F141" s="1">
        <v>920</v>
      </c>
      <c r="G141" s="1">
        <v>0</v>
      </c>
      <c r="H141" s="1">
        <v>9</v>
      </c>
      <c r="I141" s="1" t="s">
        <v>23</v>
      </c>
      <c r="J141" s="1" t="s">
        <v>23</v>
      </c>
      <c r="K141" s="1" t="s">
        <v>306</v>
      </c>
      <c r="L141" s="1" t="s">
        <v>13</v>
      </c>
      <c r="M141" s="10">
        <v>0</v>
      </c>
      <c r="N141" s="10">
        <v>0</v>
      </c>
      <c r="O141" s="4">
        <v>0</v>
      </c>
      <c r="P141" s="212">
        <f>Tabulka2[[#This Row],[Upravený rozpočet 2024]]-Tabulka2[[#This Row],[Plnění 2024]]</f>
        <v>0</v>
      </c>
      <c r="Q141" s="10">
        <f t="shared" ref="Q141:Q146" si="0">SUM(O141)</f>
        <v>0</v>
      </c>
    </row>
    <row r="142" spans="1:17" x14ac:dyDescent="0.25">
      <c r="A142" s="2" t="s">
        <v>147</v>
      </c>
      <c r="B142" s="2">
        <v>6310</v>
      </c>
      <c r="C142" s="7">
        <v>5163</v>
      </c>
      <c r="D142" s="11" t="s">
        <v>146</v>
      </c>
      <c r="E142" s="1">
        <v>0</v>
      </c>
      <c r="F142" s="1">
        <v>1010</v>
      </c>
      <c r="G142" s="1">
        <v>0</v>
      </c>
      <c r="H142" s="1">
        <v>10</v>
      </c>
      <c r="I142" s="1" t="s">
        <v>40</v>
      </c>
      <c r="J142" s="1" t="s">
        <v>40</v>
      </c>
      <c r="K142" s="1" t="s">
        <v>306</v>
      </c>
      <c r="L142" s="1" t="s">
        <v>13</v>
      </c>
      <c r="M142" s="4">
        <v>120000</v>
      </c>
      <c r="N142" s="4">
        <v>120000</v>
      </c>
      <c r="O142" s="4">
        <v>52700</v>
      </c>
      <c r="P142" s="212">
        <f>Tabulka2[[#This Row],[Upravený rozpočet 2024]]-Tabulka2[[#This Row],[Plnění 2024]]</f>
        <v>67300</v>
      </c>
      <c r="Q142" s="4">
        <f t="shared" si="0"/>
        <v>52700</v>
      </c>
    </row>
    <row r="143" spans="1:17" x14ac:dyDescent="0.25">
      <c r="A143" s="2" t="s">
        <v>149</v>
      </c>
      <c r="B143" s="2">
        <v>6320</v>
      </c>
      <c r="C143" s="7">
        <v>5163</v>
      </c>
      <c r="D143" s="11" t="s">
        <v>148</v>
      </c>
      <c r="E143" s="1">
        <v>0</v>
      </c>
      <c r="F143" s="1">
        <v>1010</v>
      </c>
      <c r="G143" s="1">
        <v>0</v>
      </c>
      <c r="H143" s="1">
        <v>10</v>
      </c>
      <c r="I143" s="1" t="s">
        <v>40</v>
      </c>
      <c r="J143" s="1" t="s">
        <v>40</v>
      </c>
      <c r="K143" s="1" t="s">
        <v>306</v>
      </c>
      <c r="L143" s="1" t="s">
        <v>13</v>
      </c>
      <c r="M143" s="4">
        <v>400000</v>
      </c>
      <c r="N143" s="4">
        <v>400000</v>
      </c>
      <c r="O143" s="4">
        <v>157000</v>
      </c>
      <c r="P143" s="212">
        <f>Tabulka2[[#This Row],[Upravený rozpočet 2024]]-Tabulka2[[#This Row],[Plnění 2024]]</f>
        <v>243000</v>
      </c>
      <c r="Q143" s="4">
        <f t="shared" si="0"/>
        <v>157000</v>
      </c>
    </row>
    <row r="144" spans="1:17" s="141" customFormat="1" x14ac:dyDescent="0.25">
      <c r="A144" s="2" t="s">
        <v>151</v>
      </c>
      <c r="B144" s="2">
        <v>6330</v>
      </c>
      <c r="C144" s="7">
        <v>5347</v>
      </c>
      <c r="D144" s="11" t="s">
        <v>150</v>
      </c>
      <c r="E144" s="1">
        <v>0</v>
      </c>
      <c r="F144" s="1">
        <v>1010</v>
      </c>
      <c r="G144" s="1">
        <v>0</v>
      </c>
      <c r="H144" s="1">
        <v>10</v>
      </c>
      <c r="I144" s="1" t="s">
        <v>23</v>
      </c>
      <c r="J144" s="1" t="s">
        <v>23</v>
      </c>
      <c r="K144" s="1" t="s">
        <v>26</v>
      </c>
      <c r="L144" s="1" t="s">
        <v>13</v>
      </c>
      <c r="M144" s="4">
        <v>0</v>
      </c>
      <c r="N144" s="4">
        <v>44600</v>
      </c>
      <c r="O144" s="4">
        <v>44600</v>
      </c>
      <c r="P144" s="212">
        <f>Tabulka2[[#This Row],[Upravený rozpočet 2024]]-Tabulka2[[#This Row],[Plnění 2024]]</f>
        <v>0</v>
      </c>
      <c r="Q144" s="4">
        <f t="shared" si="0"/>
        <v>44600</v>
      </c>
    </row>
    <row r="145" spans="1:17" s="141" customFormat="1" x14ac:dyDescent="0.25">
      <c r="A145" s="2" t="s">
        <v>151</v>
      </c>
      <c r="B145" s="2">
        <v>6330</v>
      </c>
      <c r="C145" s="7">
        <v>5347</v>
      </c>
      <c r="D145" s="11" t="s">
        <v>150</v>
      </c>
      <c r="E145" s="1">
        <v>0</v>
      </c>
      <c r="F145" s="1">
        <v>1010</v>
      </c>
      <c r="G145" s="1">
        <v>0</v>
      </c>
      <c r="H145" s="1">
        <v>10</v>
      </c>
      <c r="I145" s="1" t="s">
        <v>23</v>
      </c>
      <c r="J145" s="1" t="s">
        <v>23</v>
      </c>
      <c r="K145" s="1" t="s">
        <v>26</v>
      </c>
      <c r="L145" s="1" t="s">
        <v>13</v>
      </c>
      <c r="M145" s="4">
        <v>0</v>
      </c>
      <c r="N145" s="4">
        <v>49800</v>
      </c>
      <c r="O145" s="4">
        <v>49800</v>
      </c>
      <c r="P145" s="212">
        <f>Tabulka2[[#This Row],[Upravený rozpočet 2024]]-Tabulka2[[#This Row],[Plnění 2024]]</f>
        <v>0</v>
      </c>
      <c r="Q145" s="4">
        <f t="shared" si="0"/>
        <v>49800</v>
      </c>
    </row>
    <row r="146" spans="1:17" x14ac:dyDescent="0.25">
      <c r="A146" s="2" t="s">
        <v>151</v>
      </c>
      <c r="B146" s="2">
        <v>6330</v>
      </c>
      <c r="C146" s="7">
        <v>5347</v>
      </c>
      <c r="D146" s="11" t="s">
        <v>150</v>
      </c>
      <c r="E146" s="1">
        <v>0</v>
      </c>
      <c r="F146" s="1">
        <v>1010</v>
      </c>
      <c r="G146" s="1">
        <v>0</v>
      </c>
      <c r="H146" s="1">
        <v>10</v>
      </c>
      <c r="I146" s="1" t="s">
        <v>23</v>
      </c>
      <c r="J146" s="1" t="s">
        <v>23</v>
      </c>
      <c r="K146" s="1" t="s">
        <v>26</v>
      </c>
      <c r="L146" s="1" t="s">
        <v>13</v>
      </c>
      <c r="M146" s="4">
        <v>0</v>
      </c>
      <c r="N146" s="4">
        <v>399800</v>
      </c>
      <c r="O146" s="4">
        <v>399800</v>
      </c>
      <c r="P146" s="212">
        <f>Tabulka2[[#This Row],[Upravený rozpočet 2024]]-Tabulka2[[#This Row],[Plnění 2024]]</f>
        <v>0</v>
      </c>
      <c r="Q146" s="4">
        <f t="shared" si="0"/>
        <v>399800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Rozpočtová opatření</vt:lpstr>
      <vt:lpstr>Závazné ukazatele rozpočtu</vt:lpstr>
      <vt:lpstr>Rozpočtový výhled</vt:lpstr>
      <vt:lpstr>Příjmy podrobně</vt:lpstr>
      <vt:lpstr>Výdaje podrobně </vt:lpstr>
      <vt:lpstr>Plán výnosů a nákladů</vt:lpstr>
      <vt:lpstr>Inv _ Neinv</vt:lpstr>
      <vt:lpstr>Zdaňovaná činnost data</vt:lpstr>
      <vt:lpstr>Data výdaje</vt:lpstr>
      <vt:lpstr>Data příjmy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2024-07-10T15:17:31Z</cp:lastPrinted>
  <dcterms:created xsi:type="dcterms:W3CDTF">2024-02-21T11:09:13Z</dcterms:created>
  <dcterms:modified xsi:type="dcterms:W3CDTF">2024-12-02T10:32:20Z</dcterms:modified>
</cp:coreProperties>
</file>