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Rozpočtové provizorium\"/>
    </mc:Choice>
  </mc:AlternateContent>
  <workbookProtection workbookAlgorithmName="SHA-512" workbookHashValue="ydPsvZRoM7AvgJdgmi1F2M6kgr6rsH80rMFAIQkHQiBJ1lflakj0sWZny2qBcWKvZ/eFwQjS9D+DYIFUfbt1lA==" workbookSaltValue="llve6a1JP+nzZy5WAF4AwQ==" workbookSpinCount="100000" lockStructure="1"/>
  <bookViews>
    <workbookView xWindow="0" yWindow="0" windowWidth="28800" windowHeight="12300" tabRatio="983"/>
  </bookViews>
  <sheets>
    <sheet name="Závazné ukazatele provizoria" sheetId="7" r:id="rId1"/>
    <sheet name="Plán výnosů a nákladů" sheetId="14" r:id="rId2"/>
    <sheet name="Výdaje podrobně " sheetId="3" state="hidden" r:id="rId3"/>
    <sheet name="Akce" sheetId="22" state="hidden" r:id="rId4"/>
    <sheet name="Data výdaje" sheetId="1" state="hidden" r:id="rId5"/>
    <sheet name="Zdaňovaná činnost data" sheetId="11" state="hidden" r:id="rId6"/>
    <sheet name="Příjmy podrobně" sheetId="9" state="hidden" r:id="rId7"/>
    <sheet name="Inv _ Neinv" sheetId="10" state="hidden" r:id="rId8"/>
    <sheet name="Rozpočtový výhled" sheetId="16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8" hidden="1">'Rozpočtový výhled'!$A$2:$K$26</definedName>
  </definedNames>
  <calcPr calcId="162913"/>
  <pivotCaches>
    <pivotCache cacheId="45" r:id="rId13"/>
    <pivotCache cacheId="49" r:id="rId14"/>
    <pivotCache cacheId="71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1" l="1"/>
  <c r="H16" i="11"/>
  <c r="I16" i="11"/>
  <c r="G17" i="11"/>
  <c r="H17" i="11"/>
  <c r="I17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I15" i="11"/>
  <c r="H15" i="11"/>
  <c r="G15" i="11"/>
  <c r="R120" i="1"/>
  <c r="R119" i="1"/>
  <c r="R118" i="1"/>
  <c r="R59" i="1"/>
  <c r="S59" i="1"/>
  <c r="T59" i="1"/>
  <c r="R50" i="1"/>
  <c r="R31" i="1"/>
  <c r="R2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1" i="1"/>
  <c r="R52" i="1"/>
  <c r="R53" i="1"/>
  <c r="R54" i="1"/>
  <c r="R55" i="1"/>
  <c r="R56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21" i="1"/>
  <c r="R122" i="1"/>
  <c r="R123" i="1"/>
  <c r="S5" i="1"/>
  <c r="T5" i="1"/>
  <c r="S6" i="1"/>
  <c r="T6" i="1"/>
  <c r="S7" i="1"/>
  <c r="T7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8" i="1"/>
  <c r="T28" i="1"/>
  <c r="S29" i="1"/>
  <c r="T29" i="1"/>
  <c r="S30" i="1"/>
  <c r="T30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21" i="1"/>
  <c r="T121" i="1"/>
  <c r="S122" i="1"/>
  <c r="T122" i="1"/>
  <c r="S123" i="1"/>
  <c r="T123" i="1"/>
  <c r="T4" i="1"/>
  <c r="S4" i="1"/>
  <c r="U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D20" i="16" s="1"/>
  <c r="C9" i="16"/>
  <c r="C14" i="16" s="1"/>
  <c r="C20" i="16" s="1"/>
  <c r="K20" i="16" l="1"/>
  <c r="J20" i="16"/>
  <c r="I20" i="16"/>
  <c r="F20" i="16"/>
  <c r="B20" i="16"/>
  <c r="I3" i="8" l="1"/>
  <c r="J3" i="8"/>
  <c r="H3" i="8"/>
  <c r="E13" i="11"/>
  <c r="F13" i="11"/>
  <c r="D13" i="11"/>
  <c r="E2" i="11"/>
  <c r="F2" i="11"/>
  <c r="D2" i="11"/>
  <c r="D50" i="11" l="1"/>
  <c r="D40" i="11" s="1"/>
  <c r="E50" i="11"/>
  <c r="E40" i="11" s="1"/>
  <c r="F50" i="11"/>
  <c r="F40" i="11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N1" i="1"/>
  <c r="O1" i="1"/>
  <c r="M1" i="1"/>
  <c r="U123" i="1" l="1"/>
  <c r="U122" i="1"/>
  <c r="U121" i="1"/>
  <c r="U116" i="1"/>
  <c r="U110" i="1"/>
  <c r="U86" i="1"/>
  <c r="U85" i="1"/>
  <c r="U84" i="1"/>
  <c r="U82" i="1"/>
  <c r="U76" i="1"/>
  <c r="U75" i="1"/>
  <c r="U74" i="1"/>
  <c r="U73" i="1"/>
  <c r="U72" i="1"/>
  <c r="U71" i="1"/>
  <c r="U69" i="1"/>
  <c r="U66" i="1"/>
  <c r="U64" i="1"/>
  <c r="U54" i="1"/>
  <c r="U53" i="1"/>
  <c r="U52" i="1"/>
  <c r="U50" i="1"/>
  <c r="U46" i="1"/>
  <c r="U44" i="1"/>
  <c r="U43" i="1"/>
  <c r="U40" i="1"/>
  <c r="U38" i="1"/>
  <c r="U36" i="1"/>
  <c r="U32" i="1"/>
  <c r="U28" i="1"/>
  <c r="U21" i="1"/>
  <c r="U13" i="1"/>
  <c r="U12" i="1"/>
  <c r="U10" i="1"/>
  <c r="U4" i="1"/>
</calcChain>
</file>

<file path=xl/sharedStrings.xml><?xml version="1.0" encoding="utf-8"?>
<sst xmlns="http://schemas.openxmlformats.org/spreadsheetml/2006/main" count="1895" uniqueCount="355">
  <si>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</si>
  <si>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</si>
  <si>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</si>
  <si>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</si>
  <si>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</si>
  <si>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</si>
  <si>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</si>
  <si>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</si>
  <si>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</si>
  <si>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</si>
  <si>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</si>
  <si>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</si>
  <si>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</si>
  <si>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</si>
  <si>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</si>
  <si>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</si>
  <si>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kontejnerová stání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</si>
  <si>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</si>
  <si>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</si>
  <si>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</si>
  <si>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</si>
  <si>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</si>
  <si>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</si>
  <si>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</si>
  <si>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</si>
  <si>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</si>
  <si>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</si>
  <si>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dotace letců</t>
  </si>
  <si>
    <t>UZ - dotace</t>
  </si>
  <si>
    <t>dotace albrechtická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</si>
  <si>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</si>
  <si>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</si>
  <si>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</si>
  <si>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</si>
  <si>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</si>
  <si>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</si>
  <si>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</si>
  <si>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dotace HMP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</si>
  <si>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</si>
  <si>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</si>
  <si>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</si>
  <si>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</si>
  <si>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</si>
  <si>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</si>
  <si>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</si>
  <si>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</si>
  <si>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</si>
  <si>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</si>
  <si>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</si>
  <si>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</si>
  <si>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</si>
  <si>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</si>
  <si>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</si>
  <si>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</si>
  <si>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</si>
  <si>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</si>
  <si>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</si>
  <si>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</si>
  <si>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</si>
  <si>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</si>
  <si>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</si>
  <si>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</si>
  <si>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</si>
  <si>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</si>
  <si>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</si>
  <si>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</si>
  <si>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</si>
  <si>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</si>
  <si>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</si>
  <si>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</si>
  <si>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</si>
  <si>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</si>
  <si>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</si>
  <si>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</si>
  <si>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</si>
  <si>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</si>
  <si>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</si>
  <si>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</si>
  <si>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</si>
  <si>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</si>
  <si>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</si>
  <si>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</si>
  <si>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</si>
  <si>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</si>
  <si>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</si>
  <si>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</si>
  <si>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</si>
  <si>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</si>
  <si>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 xml:space="preserve">Projekty, spoluúčasti 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</si>
  <si>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</si>
  <si>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</si>
  <si>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</si>
  <si>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</si>
  <si>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</si>
  <si>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</si>
  <si>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</si>
  <si>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</si>
  <si>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</si>
  <si>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</si>
  <si>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</si>
  <si>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</si>
  <si>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</si>
  <si>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</si>
  <si>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</si>
  <si>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</si>
  <si>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</si>
  <si>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</si>
  <si>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</si>
  <si>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</si>
  <si>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</si>
  <si>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</si>
  <si>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</si>
  <si>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</si>
  <si>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</si>
  <si>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</si>
  <si>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</si>
  <si>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</si>
  <si>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</si>
  <si>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</si>
  <si>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</si>
  <si>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</si>
  <si>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</si>
  <si>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</si>
  <si>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</si>
  <si>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</si>
  <si>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</si>
  <si>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</si>
  <si>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</si>
  <si>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</si>
  <si>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</si>
  <si>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</si>
  <si>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</si>
  <si>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</si>
  <si>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</si>
  <si>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</si>
  <si>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</si>
  <si>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</si>
  <si>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</si>
  <si>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</si>
  <si>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</si>
  <si>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</si>
  <si>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</si>
  <si>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</si>
  <si>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</si>
  <si>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</si>
  <si>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</si>
  <si>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</si>
  <si>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</si>
  <si>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</si>
  <si>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</si>
  <si>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</si>
  <si>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</si>
  <si>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</si>
  <si>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</si>
  <si>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</si>
  <si>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</si>
  <si>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</si>
  <si>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</si>
  <si>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</si>
  <si>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</si>
  <si>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Návrh rozpočtu  2024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</si>
  <si>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</si>
  <si>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</si>
  <si>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</si>
  <si>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</si>
  <si>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</si>
  <si>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</si>
  <si>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</si>
  <si>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</si>
  <si>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</si>
  <si>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</si>
  <si>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</si>
  <si>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</si>
  <si>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</si>
  <si>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</si>
  <si>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</si>
  <si>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</si>
  <si>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</si>
  <si>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</si>
  <si>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</si>
  <si>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</si>
  <si>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</si>
  <si>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</si>
  <si>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</si>
  <si>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</si>
  <si>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</si>
  <si>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</si>
  <si>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</si>
  <si>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</si>
  <si>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</si>
  <si>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</si>
  <si>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</si>
  <si>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</si>
  <si>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</si>
  <si>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</si>
  <si>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</si>
  <si>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</si>
  <si>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</si>
  <si>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</si>
  <si>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</si>
  <si>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</si>
  <si>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</si>
  <si>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</si>
  <si>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</si>
  <si>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</si>
  <si>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</si>
  <si>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</si>
  <si>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</si>
  <si>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</si>
  <si>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</si>
  <si>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</si>
  <si>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</si>
  <si>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</si>
  <si>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</si>
  <si>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</si>
  <si>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</si>
  <si>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</si>
  <si>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</si>
  <si>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</si>
  <si>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</si>
  <si>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</si>
  <si>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</si>
  <si>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</si>
  <si>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</si>
  <si>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</si>
  <si>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</si>
  <si>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</si>
  <si>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</si>
  <si>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</si>
  <si>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</si>
  <si>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</si>
  <si>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</si>
  <si>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</si>
  <si>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</si>
  <si>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</si>
  <si>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</si>
  <si>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</si>
  <si>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</si>
  <si>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</si>
  <si>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</si>
  <si>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</si>
  <si>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</si>
  <si>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</si>
  <si>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</si>
  <si>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</si>
  <si>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</si>
  <si>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Souhrn položek</t>
  </si>
  <si>
    <t>Příjmy</t>
  </si>
  <si>
    <t>Výnosy</t>
  </si>
  <si>
    <t>Náklady</t>
  </si>
  <si>
    <t>Výnosy celkem</t>
  </si>
  <si>
    <t>Náklady celkem</t>
  </si>
  <si>
    <t>Příjmy celkem</t>
  </si>
  <si>
    <t>Výdaje celkem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</si>
  <si>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</si>
  <si>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</si>
  <si>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</si>
  <si>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</si>
  <si>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</si>
  <si>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</si>
  <si>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</si>
  <si>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</si>
  <si>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</si>
  <si>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</si>
  <si>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</si>
  <si>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</si>
  <si>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</si>
  <si>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</si>
  <si>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</si>
  <si>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</si>
  <si>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</si>
  <si>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</si>
  <si>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</si>
  <si>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</si>
  <si>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</si>
  <si>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</si>
  <si>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</si>
  <si>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</si>
  <si>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</si>
  <si>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</si>
  <si>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</si>
  <si>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</si>
  <si>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</si>
  <si>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</si>
  <si>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</si>
  <si>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</si>
  <si>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</si>
  <si>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</si>
  <si>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</si>
  <si>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</si>
  <si>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</si>
  <si>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</si>
  <si>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</si>
  <si>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</si>
  <si>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</si>
  <si>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</si>
  <si>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</si>
  <si>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</si>
  <si>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</si>
  <si>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</si>
  <si>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</si>
  <si>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</si>
  <si>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</si>
  <si>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Lidový dům FVE, zateplení</t>
  </si>
  <si>
    <t>AKCE  - Školní hřiště</t>
  </si>
  <si>
    <t>Běžné výdaje</t>
  </si>
  <si>
    <t>AKCE - Zkapacitnění ZŠ Kbely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</si>
  <si>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</si>
  <si>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</si>
  <si>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</si>
  <si>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</si>
  <si>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</si>
  <si>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</si>
  <si>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</si>
  <si>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</si>
  <si>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</si>
  <si>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</si>
  <si>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</si>
  <si>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</si>
  <si>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</si>
  <si>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</si>
  <si>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</si>
  <si>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</si>
  <si>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</si>
  <si>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</si>
  <si>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</si>
  <si>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</si>
  <si>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</si>
  <si>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</si>
  <si>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</si>
  <si>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</si>
  <si>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</si>
  <si>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</si>
  <si>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</si>
  <si>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</si>
  <si>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</si>
  <si>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</si>
  <si>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</si>
  <si>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Rozpis rozpočtového provizoria Městské části Praha 19 na rok 2025</t>
  </si>
  <si>
    <t>Schválený rozpočet 2024</t>
  </si>
  <si>
    <t>Nevyčerpaná akce</t>
  </si>
  <si>
    <t>Leden 2025</t>
  </si>
  <si>
    <t>Únor 2025</t>
  </si>
  <si>
    <t>Březen 2025</t>
  </si>
  <si>
    <t>Nevyčerpané výdaje akce</t>
  </si>
  <si>
    <t xml:space="preserve"> Schválený rozpočet 2024</t>
  </si>
  <si>
    <t xml:space="preserve"> Leden 2025</t>
  </si>
  <si>
    <t xml:space="preserve"> Únor 2025</t>
  </si>
  <si>
    <t xml:space="preserve"> Březen 2025</t>
  </si>
  <si>
    <t xml:space="preserve"> Nevyčerpaná akce</t>
  </si>
  <si>
    <t xml:space="preserve"> Nevyčerpané výdaje akce</t>
  </si>
  <si>
    <t>Rozpočtové provizorium Městské části Praha 19 na rok 2025</t>
  </si>
  <si>
    <t>Plán nákladů zdaňované činnosti</t>
  </si>
  <si>
    <t>Akce?</t>
  </si>
  <si>
    <t>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</si>
</sst>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 CE"/>
    </font>
    <font>
      <sz val="10"/>
      <name val="Arial CE"/>
    </font>
    <font>
      <b/>
      <i/>
      <sz val="10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0" fontId="10" fillId="0" borderId="0" xfId="0" applyFont="1"/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0" fillId="7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4" xfId="1" applyNumberFormat="1" applyBorder="1"/>
    <xf numFmtId="3" fontId="11" fillId="0" borderId="5" xfId="1" applyNumberFormat="1" applyBorder="1"/>
    <xf numFmtId="3" fontId="11" fillId="0" borderId="6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2" xfId="1" applyFont="1" applyBorder="1"/>
    <xf numFmtId="0" fontId="19" fillId="8" borderId="13" xfId="1" applyFont="1" applyFill="1" applyBorder="1" applyAlignment="1">
      <alignment horizontal="center" wrapText="1"/>
    </xf>
    <xf numFmtId="0" fontId="19" fillId="8" borderId="10" xfId="1" applyFont="1" applyFill="1" applyBorder="1" applyAlignment="1">
      <alignment horizontal="center" wrapText="1"/>
    </xf>
    <xf numFmtId="0" fontId="19" fillId="0" borderId="10" xfId="1" applyFont="1" applyBorder="1" applyAlignment="1">
      <alignment horizontal="center" wrapText="1"/>
    </xf>
    <xf numFmtId="0" fontId="19" fillId="0" borderId="9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8" fillId="0" borderId="14" xfId="1" applyFont="1" applyBorder="1"/>
    <xf numFmtId="0" fontId="19" fillId="8" borderId="13" xfId="1" applyFont="1" applyFill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3" fillId="0" borderId="19" xfId="1" applyFont="1" applyBorder="1"/>
    <xf numFmtId="3" fontId="17" fillId="8" borderId="5" xfId="1" applyNumberFormat="1" applyFont="1" applyFill="1" applyBorder="1"/>
    <xf numFmtId="3" fontId="11" fillId="0" borderId="20" xfId="1" applyNumberFormat="1" applyBorder="1"/>
    <xf numFmtId="3" fontId="11" fillId="0" borderId="21" xfId="1" applyNumberFormat="1" applyBorder="1"/>
    <xf numFmtId="0" fontId="13" fillId="0" borderId="22" xfId="1" applyFont="1" applyBorder="1"/>
    <xf numFmtId="0" fontId="18" fillId="0" borderId="23" xfId="1" applyFont="1" applyBorder="1"/>
    <xf numFmtId="3" fontId="19" fillId="8" borderId="24" xfId="1" applyNumberFormat="1" applyFont="1" applyFill="1" applyBorder="1"/>
    <xf numFmtId="3" fontId="19" fillId="0" borderId="24" xfId="1" applyNumberFormat="1" applyFont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0" fontId="18" fillId="0" borderId="27" xfId="1" applyFont="1" applyBorder="1"/>
    <xf numFmtId="3" fontId="19" fillId="8" borderId="6" xfId="1" applyNumberFormat="1" applyFont="1" applyFill="1" applyBorder="1"/>
    <xf numFmtId="3" fontId="19" fillId="0" borderId="6" xfId="1" applyNumberFormat="1" applyFont="1" applyBorder="1"/>
    <xf numFmtId="3" fontId="19" fillId="0" borderId="28" xfId="1" applyNumberFormat="1" applyFont="1" applyBorder="1"/>
    <xf numFmtId="3" fontId="19" fillId="0" borderId="4" xfId="1" applyNumberFormat="1" applyFont="1" applyBorder="1"/>
    <xf numFmtId="3" fontId="19" fillId="0" borderId="29" xfId="1" applyNumberFormat="1" applyFont="1" applyBorder="1"/>
    <xf numFmtId="3" fontId="11" fillId="0" borderId="30" xfId="1" applyNumberFormat="1" applyBorder="1"/>
    <xf numFmtId="3" fontId="11" fillId="0" borderId="31" xfId="1" applyNumberFormat="1" applyBorder="1"/>
    <xf numFmtId="0" fontId="20" fillId="0" borderId="22" xfId="1" applyFont="1" applyBorder="1"/>
    <xf numFmtId="0" fontId="20" fillId="0" borderId="27" xfId="1" applyFont="1" applyBorder="1"/>
    <xf numFmtId="3" fontId="17" fillId="8" borderId="6" xfId="1" applyNumberFormat="1" applyFont="1" applyFill="1" applyBorder="1"/>
    <xf numFmtId="3" fontId="11" fillId="0" borderId="28" xfId="1" applyNumberFormat="1" applyBorder="1"/>
    <xf numFmtId="3" fontId="11" fillId="0" borderId="29" xfId="1" applyNumberFormat="1" applyBorder="1"/>
    <xf numFmtId="3" fontId="17" fillId="8" borderId="3" xfId="1" applyNumberFormat="1" applyFont="1" applyFill="1" applyBorder="1"/>
    <xf numFmtId="3" fontId="11" fillId="0" borderId="3" xfId="1" applyNumberFormat="1" applyBorder="1"/>
    <xf numFmtId="3" fontId="11" fillId="0" borderId="2" xfId="1" applyNumberFormat="1" applyBorder="1"/>
    <xf numFmtId="3" fontId="11" fillId="0" borderId="32" xfId="1" applyNumberFormat="1" applyBorder="1"/>
    <xf numFmtId="3" fontId="11" fillId="0" borderId="33" xfId="1" applyNumberFormat="1" applyBorder="1"/>
    <xf numFmtId="3" fontId="19" fillId="8" borderId="10" xfId="1" applyNumberFormat="1" applyFont="1" applyFill="1" applyBorder="1"/>
    <xf numFmtId="3" fontId="19" fillId="0" borderId="10" xfId="1" applyNumberFormat="1" applyFont="1" applyBorder="1"/>
    <xf numFmtId="3" fontId="19" fillId="0" borderId="9" xfId="1" applyNumberFormat="1" applyFont="1" applyBorder="1"/>
    <xf numFmtId="3" fontId="19" fillId="0" borderId="11" xfId="1" applyNumberFormat="1" applyFont="1" applyBorder="1"/>
    <xf numFmtId="3" fontId="19" fillId="0" borderId="34" xfId="1" applyNumberFormat="1" applyFont="1" applyBorder="1"/>
    <xf numFmtId="3" fontId="19" fillId="0" borderId="35" xfId="1" applyNumberFormat="1" applyFont="1" applyBorder="1"/>
    <xf numFmtId="0" fontId="18" fillId="0" borderId="19" xfId="1" applyFont="1" applyBorder="1"/>
    <xf numFmtId="3" fontId="19" fillId="8" borderId="3" xfId="1" applyNumberFormat="1" applyFont="1" applyFill="1" applyBorder="1"/>
    <xf numFmtId="3" fontId="19" fillId="0" borderId="3" xfId="1" applyNumberFormat="1" applyFont="1" applyBorder="1"/>
    <xf numFmtId="3" fontId="19" fillId="0" borderId="33" xfId="1" applyNumberFormat="1" applyFont="1" applyBorder="1"/>
    <xf numFmtId="3" fontId="19" fillId="0" borderId="2" xfId="1" applyNumberFormat="1" applyFont="1" applyBorder="1"/>
    <xf numFmtId="3" fontId="19" fillId="0" borderId="36" xfId="1" applyNumberFormat="1" applyFont="1" applyBorder="1"/>
    <xf numFmtId="3" fontId="19" fillId="0" borderId="32" xfId="1" applyNumberFormat="1" applyFont="1" applyBorder="1"/>
    <xf numFmtId="0" fontId="20" fillId="0" borderId="19" xfId="1" applyFont="1" applyBorder="1"/>
    <xf numFmtId="3" fontId="4" fillId="8" borderId="3" xfId="1" applyNumberFormat="1" applyFont="1" applyFill="1" applyBorder="1"/>
    <xf numFmtId="3" fontId="4" fillId="0" borderId="3" xfId="1" applyNumberFormat="1" applyFont="1" applyBorder="1"/>
    <xf numFmtId="3" fontId="4" fillId="0" borderId="33" xfId="1" applyNumberFormat="1" applyFont="1" applyBorder="1"/>
    <xf numFmtId="3" fontId="4" fillId="0" borderId="2" xfId="1" applyNumberFormat="1" applyFont="1" applyBorder="1"/>
    <xf numFmtId="3" fontId="4" fillId="0" borderId="36" xfId="1" applyNumberFormat="1" applyFont="1" applyBorder="1"/>
    <xf numFmtId="3" fontId="4" fillId="0" borderId="32" xfId="1" applyNumberFormat="1" applyFont="1" applyBorder="1"/>
    <xf numFmtId="0" fontId="4" fillId="0" borderId="0" xfId="1" applyFont="1"/>
    <xf numFmtId="0" fontId="20" fillId="0" borderId="19" xfId="1" applyFont="1" applyBorder="1" applyAlignment="1">
      <alignment wrapText="1"/>
    </xf>
    <xf numFmtId="3" fontId="17" fillId="0" borderId="3" xfId="1" applyNumberFormat="1" applyFont="1" applyBorder="1"/>
    <xf numFmtId="3" fontId="17" fillId="0" borderId="33" xfId="1" applyNumberFormat="1" applyFont="1" applyBorder="1"/>
    <xf numFmtId="3" fontId="17" fillId="0" borderId="36" xfId="1" applyNumberFormat="1" applyFont="1" applyBorder="1"/>
    <xf numFmtId="3" fontId="17" fillId="0" borderId="32" xfId="1" applyNumberFormat="1" applyFont="1" applyBorder="1"/>
    <xf numFmtId="0" fontId="20" fillId="0" borderId="23" xfId="1" applyFont="1" applyBorder="1" applyAlignment="1">
      <alignment wrapText="1"/>
    </xf>
    <xf numFmtId="3" fontId="17" fillId="8" borderId="7" xfId="1" applyNumberFormat="1" applyFont="1" applyFill="1" applyBorder="1"/>
    <xf numFmtId="3" fontId="17" fillId="0" borderId="7" xfId="1" applyNumberFormat="1" applyFont="1" applyBorder="1"/>
    <xf numFmtId="3" fontId="17" fillId="0" borderId="37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4" fontId="11" fillId="0" borderId="0" xfId="1" applyNumberFormat="1"/>
    <xf numFmtId="0" fontId="0" fillId="0" borderId="0" xfId="0"/>
    <xf numFmtId="3" fontId="17" fillId="8" borderId="5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0" fontId="12" fillId="0" borderId="0" xfId="0" applyFont="1" applyBorder="1"/>
    <xf numFmtId="3" fontId="12" fillId="0" borderId="1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1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7" borderId="0" xfId="0" applyFill="1" applyAlignment="1">
      <alignment horizontal="left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6" fillId="0" borderId="0" xfId="0" applyFont="1"/>
    <xf numFmtId="0" fontId="10" fillId="6" borderId="0" xfId="0" applyFont="1" applyFill="1" applyAlignment="1"/>
    <xf numFmtId="0" fontId="0" fillId="0" borderId="0" xfId="0" applyAlignment="1"/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0" fillId="0" borderId="0" xfId="0" applyNumberFormat="1" applyAlignment="1">
      <alignment wrapText="1"/>
    </xf>
    <xf numFmtId="3" fontId="28" fillId="0" borderId="0" xfId="0" applyNumberFormat="1" applyFont="1"/>
    <xf numFmtId="49" fontId="1" fillId="2" borderId="0" xfId="0" applyNumberFormat="1" applyFon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ont="1" applyFill="1" applyAlignment="1">
      <alignment wrapText="1"/>
    </xf>
    <xf numFmtId="49" fontId="29" fillId="2" borderId="0" xfId="0" applyNumberFormat="1" applyFont="1" applyFill="1" applyAlignment="1">
      <alignment wrapText="1"/>
    </xf>
    <xf numFmtId="1" fontId="5" fillId="0" borderId="0" xfId="0" applyNumberFormat="1" applyFont="1"/>
    <xf numFmtId="3" fontId="30" fillId="0" borderId="0" xfId="0" applyNumberFormat="1" applyFont="1"/>
    <xf numFmtId="49" fontId="3" fillId="0" borderId="0" xfId="0" applyNumberFormat="1" applyFont="1"/>
    <xf numFmtId="49" fontId="24" fillId="0" borderId="0" xfId="0" applyNumberFormat="1" applyFont="1" applyAlignment="1">
      <alignment wrapText="1"/>
    </xf>
    <xf numFmtId="49" fontId="10" fillId="0" borderId="0" xfId="0" applyNumberFormat="1" applyFont="1"/>
    <xf numFmtId="0" fontId="0" fillId="7" borderId="0" xfId="0" applyFill="1" applyAlignment="1">
      <alignment wrapText="1"/>
    </xf>
    <xf numFmtId="0" fontId="0" fillId="0" borderId="0" xfId="0" pivotButton="1" applyAlignment="1">
      <alignment wrapText="1"/>
    </xf>
  </cellXfs>
  <cellStyles count="2">
    <cellStyle name="Normální" xfId="0" builtinId="0"/>
    <cellStyle name="Normální 2" xfId="1"/>
  </cellStyles>
  <dxfs count="114"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42.750335416669" createdVersion="6" refreshedVersion="6" minRefreshableVersion="3" recordCount="24">
  <cacheSource type="worksheet">
    <worksheetSource name="Tabulka3"/>
  </cacheSource>
  <cacheFields count="10">
    <cacheField name="Položka" numFmtId="0">
      <sharedItems count="24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úřad"/>
        <s v="Dary"/>
        <s v="úroky"/>
        <s v="ostatní"/>
        <s v="Kapitálové příjmy"/>
        <s v="neinvestiční dotace"/>
        <s v="podíl na dani"/>
        <s v="investiční dotace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Přijaté transfery" u="1"/>
        <s v="Příjmy z vlastní činnosti" u="1"/>
        <s v="Daňové příjm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8">
        <s v="0000"/>
        <n v="6171"/>
        <n v="3314"/>
        <n v="3632"/>
        <n v="3399"/>
        <s v="3314"/>
        <n v="6310"/>
        <n v="6330"/>
      </sharedItems>
    </cacheField>
    <cacheField name="POL" numFmtId="49">
      <sharedItems containsSemiMixedTypes="0" containsString="0" containsNumber="1" containsInteger="1" minValue="1341" maxValue="4216" count="14">
        <n v="1511"/>
        <n v="1361"/>
        <n v="1341"/>
        <n v="1342"/>
        <n v="1343"/>
        <n v="2212"/>
        <n v="2111"/>
        <n v="2321"/>
        <n v="2141"/>
        <n v="2324"/>
        <n v="3110"/>
        <n v="4137"/>
        <n v="4216"/>
        <n v="4131"/>
      </sharedItems>
    </cacheField>
    <cacheField name="ORJ" numFmtId="49">
      <sharedItems containsSemiMixedTypes="0" containsString="0" containsNumber="1" containsInteger="1" minValue="400" maxValue="1000"/>
    </cacheField>
    <cacheField name="Schválený rozpočet 2023" numFmtId="0">
      <sharedItems containsSemiMixedTypes="0" containsString="0" containsNumber="1" containsInteger="1" minValue="0" maxValue="47484000"/>
    </cacheField>
    <cacheField name="Upravený rozpočet 2023" numFmtId="0">
      <sharedItems containsSemiMixedTypes="0" containsString="0" containsNumber="1" containsInteger="1" minValue="0" maxValue="47484000"/>
    </cacheField>
    <cacheField name="Návrh rozpočtu 2024" numFmtId="0">
      <sharedItems containsSemiMixedTypes="0" containsString="0" containsNumber="1" containsInteger="1" minValue="0" maxValue="5187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lla Zdeněk (ÚMČ Kbely)" refreshedDate="45642.75033599537" createdVersion="6" refreshedVersion="6" minRefreshableVersion="3" recordCount="11">
  <cacheSource type="worksheet">
    <worksheetSource ref="A14:I25" sheet="Zdaňovaná činnost data"/>
  </cacheSource>
  <cacheFields count="9">
    <cacheField name="Položka" numFmtId="0">
      <sharedItems count="10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</sharedItems>
    </cacheField>
    <cacheField name="Souhrn položek" numFmtId="0">
      <sharedItems count="5">
        <s v="Běžná údržba "/>
        <s v="Investice a rozsáhlé opravy"/>
        <s v="Správní náklady"/>
        <s v="Ostatní náklady"/>
        <s v="Náklady TH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Schválený rozpočet 2024" numFmtId="3">
      <sharedItems containsSemiMixedTypes="0" containsString="0" containsNumber="1" containsInteger="1" minValue="0" maxValue="12020000"/>
    </cacheField>
    <cacheField name="Leden 2025" numFmtId="3">
      <sharedItems containsSemiMixedTypes="0" containsString="0" containsNumber="1" minValue="0" maxValue="1001666.6666666666"/>
    </cacheField>
    <cacheField name="Únor 2025" numFmtId="3">
      <sharedItems containsSemiMixedTypes="0" containsString="0" containsNumber="1" minValue="0" maxValue="1001666.6666666666"/>
    </cacheField>
    <cacheField name="Březen 2025" numFmtId="3">
      <sharedItems containsSemiMixedTypes="0" containsString="0" containsNumber="1" minValue="0" maxValue="1001666.6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42.750906018518" createdVersion="6" refreshedVersion="6" minRefreshableVersion="3" recordCount="120">
  <cacheSource type="worksheet">
    <worksheetSource name="Tabulka2"/>
  </cacheSource>
  <cacheFields count="20">
    <cacheField name="Oddíl a paragraf rozpočtu" numFmtId="0">
      <sharedItems count="34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310 - Bankovní poplatky"/>
        <s v="ODPA 6320 - Pojištění"/>
        <s v="ODPA 6330 - Finanční vypořádání dotací"/>
        <s v="ODPA 6115 - Volby do zastupitelstev obcí" u="1"/>
        <s v="ODPA 6221 - Humanitární zahraniční pomoc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5136"/>
        <n v="5137"/>
        <n v="5139"/>
        <n v="5152"/>
        <n v="5222"/>
        <n v="5179"/>
        <n v="5194"/>
        <n v="5154"/>
        <n v="5021"/>
        <n v="6129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20">
        <s v="Opravy a udržování komunikací"/>
        <s v="Opravy techniky a doprav značení"/>
        <s v="Vánoční osvětlení"/>
        <s v="kontejnerová stání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"/>
        <s v="dotace albrechtická"/>
        <s v="MŠ Albatros"/>
        <s v="předfinancování dotací"/>
        <s v="údržba a provoz budov"/>
        <s v="příspěvek na provoz"/>
        <s v="provoz haly"/>
        <s v="dotace HMP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vítání občánků, svatby -režie"/>
        <s v="dárky"/>
        <s v="Pořádání kulturních akcí"/>
        <s v="granty VHP"/>
        <s v="Klub sebeobrany"/>
        <s v="Granty sportovním oddílům"/>
        <s v="Kbelská sportovní"/>
        <s v="Volný čas dětí a mládeže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Projekty, spoluúčasti 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energie "/>
        <s v="pohonné hmoty"/>
        <s v="údržba"/>
        <s v="investice"/>
        <s v="odměny zastupitelů"/>
        <s v="sociální a zdravotní pojištění"/>
        <s v="Volby prezidenta ČR"/>
        <s v="Volby do EP"/>
        <s v="mzdy zaměstnanců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Bankovní poplatky"/>
        <s v="Pojištění "/>
        <s v="Fin. vyp. dotací"/>
        <s v="(zdravotní středisko)" u="1"/>
        <s v="oprava komunikací" u="1"/>
        <s v="Volby do zastupitelstev obcí" u="1"/>
        <s v="Humanitární zahraniční pomoc" u="1"/>
        <s v="ostatní údržba zeleně - prořezy" u="1"/>
        <s v="nové kolumbárium" u="1"/>
        <s v="spoluúčasti na inv. akce" u="1"/>
      </sharedItems>
    </cacheField>
    <cacheField name="UZ" numFmtId="0">
      <sharedItems containsSemiMixedTypes="0" containsString="0" containsNumber="1" containsInteger="1" minValue="0" maxValue="0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1956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5">
        <s v="Běžné výdaje"/>
        <s v="AKCE - komunikace Žacléřská"/>
        <s v="UZ - dotace"/>
        <s v="Běžné výdaje příspěvek MŠ Letců"/>
        <s v="Běžné výdaje příspěvek MŠ Albrechtická"/>
        <s v="Běžné výdaje příspěvek ZŠ Kbely"/>
        <s v="Běžné výdaje příspěvek tělocvična"/>
        <s v="AKCE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AKCE  - Lidový dům FVE, zateplení"/>
        <s v="AKCE - Park Aerovka"/>
        <s v="Běžné výdaje ZF"/>
        <s v="AKCE - spoluúčasti"/>
        <s v="příspěvek na provoz MŠ Albrechtická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příspěvek na provoz MŠ Letců" u="1"/>
        <s v="příspěvek na provoz ZŠ Kbely" u="1"/>
      </sharedItems>
    </cacheField>
    <cacheField name="Akce?" numFmtId="0">
      <sharedItems count="2">
        <s v="Běžné výdaje"/>
        <s v="AKCE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3" numFmtId="3">
      <sharedItems containsSemiMixedTypes="0" containsString="0" containsNumber="1" containsInteger="1" minValue="0" maxValue="32200000"/>
    </cacheField>
    <cacheField name="Upravený rozpočet 2023" numFmtId="3">
      <sharedItems containsSemiMixedTypes="0" containsString="0" containsNumber="1" containsInteger="1" minValue="0" maxValue="45223000"/>
    </cacheField>
    <cacheField name="Schválený rozpočet 2024" numFmtId="3">
      <sharedItems containsSemiMixedTypes="0" containsString="0" containsNumber="1" containsInteger="1" minValue="0" maxValue="32200000"/>
    </cacheField>
    <cacheField name="Nevyčerpaná akce" numFmtId="3">
      <sharedItems containsSemiMixedTypes="0" containsString="0" containsNumber="1" containsInteger="1" minValue="0" maxValue="7300000"/>
    </cacheField>
    <cacheField name="Leden 2025" numFmtId="3">
      <sharedItems containsSemiMixedTypes="0" containsString="0" containsNumber="1" minValue="0" maxValue="7300000"/>
    </cacheField>
    <cacheField name="Únor 2025" numFmtId="3">
      <sharedItems containsString="0" containsBlank="1" containsNumber="1" minValue="0" maxValue="2683333.3333333335"/>
    </cacheField>
    <cacheField name="Březen 2025" numFmtId="3">
      <sharedItems containsString="0" containsBlank="1" containsNumber="1" minValue="0" maxValue="2683333.3333333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x v="0"/>
    <n v="900"/>
    <n v="9800000"/>
    <n v="9800000"/>
    <n v="16000000"/>
  </r>
  <r>
    <x v="1"/>
    <x v="1"/>
    <x v="0"/>
    <x v="0"/>
    <x v="0"/>
    <x v="1"/>
    <n v="900"/>
    <n v="2200000"/>
    <n v="2200000"/>
    <n v="2200000"/>
  </r>
  <r>
    <x v="2"/>
    <x v="2"/>
    <x v="0"/>
    <x v="0"/>
    <x v="0"/>
    <x v="2"/>
    <n v="900"/>
    <n v="260000"/>
    <n v="260000"/>
    <n v="260000"/>
  </r>
  <r>
    <x v="3"/>
    <x v="2"/>
    <x v="0"/>
    <x v="0"/>
    <x v="0"/>
    <x v="3"/>
    <n v="900"/>
    <n v="40000"/>
    <n v="40000"/>
    <n v="40000"/>
  </r>
  <r>
    <x v="4"/>
    <x v="2"/>
    <x v="0"/>
    <x v="0"/>
    <x v="0"/>
    <x v="4"/>
    <n v="900"/>
    <n v="500000"/>
    <n v="500000"/>
    <n v="450000"/>
  </r>
  <r>
    <x v="5"/>
    <x v="3"/>
    <x v="1"/>
    <x v="0"/>
    <x v="1"/>
    <x v="5"/>
    <n v="900"/>
    <n v="200000"/>
    <n v="200000"/>
    <n v="200000"/>
  </r>
  <r>
    <x v="6"/>
    <x v="4"/>
    <x v="1"/>
    <x v="0"/>
    <x v="2"/>
    <x v="6"/>
    <n v="600"/>
    <n v="15000"/>
    <n v="15000"/>
    <n v="15000"/>
  </r>
  <r>
    <x v="7"/>
    <x v="4"/>
    <x v="1"/>
    <x v="0"/>
    <x v="3"/>
    <x v="6"/>
    <n v="800"/>
    <n v="300000"/>
    <n v="300000"/>
    <n v="300000"/>
  </r>
  <r>
    <x v="8"/>
    <x v="4"/>
    <x v="1"/>
    <x v="0"/>
    <x v="4"/>
    <x v="6"/>
    <n v="600"/>
    <n v="0"/>
    <n v="0"/>
    <n v="0"/>
  </r>
  <r>
    <x v="9"/>
    <x v="4"/>
    <x v="1"/>
    <x v="0"/>
    <x v="1"/>
    <x v="6"/>
    <n v="900"/>
    <n v="5000"/>
    <n v="5000"/>
    <n v="5000"/>
  </r>
  <r>
    <x v="10"/>
    <x v="5"/>
    <x v="1"/>
    <x v="0"/>
    <x v="5"/>
    <x v="7"/>
    <n v="900"/>
    <n v="0"/>
    <n v="42000"/>
    <n v="4500000"/>
  </r>
  <r>
    <x v="10"/>
    <x v="5"/>
    <x v="1"/>
    <x v="0"/>
    <x v="4"/>
    <x v="7"/>
    <n v="400"/>
    <n v="0"/>
    <n v="100000"/>
    <n v="0"/>
  </r>
  <r>
    <x v="11"/>
    <x v="5"/>
    <x v="1"/>
    <x v="0"/>
    <x v="6"/>
    <x v="8"/>
    <n v="1000"/>
    <n v="1000000"/>
    <n v="1000000"/>
    <n v="1000000"/>
  </r>
  <r>
    <x v="12"/>
    <x v="5"/>
    <x v="1"/>
    <x v="0"/>
    <x v="1"/>
    <x v="9"/>
    <n v="900"/>
    <n v="0"/>
    <n v="0"/>
    <n v="0"/>
  </r>
  <r>
    <x v="13"/>
    <x v="6"/>
    <x v="2"/>
    <x v="0"/>
    <x v="1"/>
    <x v="10"/>
    <n v="1000"/>
    <n v="0"/>
    <n v="0"/>
    <n v="0"/>
  </r>
  <r>
    <x v="14"/>
    <x v="7"/>
    <x v="3"/>
    <x v="0"/>
    <x v="7"/>
    <x v="11"/>
    <n v="1000"/>
    <n v="47484000"/>
    <n v="47484000"/>
    <n v="51876000"/>
  </r>
  <r>
    <x v="15"/>
    <x v="7"/>
    <x v="3"/>
    <x v="1"/>
    <x v="7"/>
    <x v="11"/>
    <n v="1000"/>
    <n v="0"/>
    <n v="7809000"/>
    <n v="0"/>
  </r>
  <r>
    <x v="14"/>
    <x v="7"/>
    <x v="3"/>
    <x v="1"/>
    <x v="7"/>
    <x v="11"/>
    <n v="1000"/>
    <n v="0"/>
    <n v="6967000"/>
    <n v="0"/>
  </r>
  <r>
    <x v="16"/>
    <x v="7"/>
    <x v="3"/>
    <x v="1"/>
    <x v="7"/>
    <x v="11"/>
    <n v="1000"/>
    <n v="0"/>
    <n v="24000000"/>
    <n v="0"/>
  </r>
  <r>
    <x v="17"/>
    <x v="7"/>
    <x v="3"/>
    <x v="1"/>
    <x v="7"/>
    <x v="11"/>
    <n v="1000"/>
    <n v="0"/>
    <n v="29000"/>
    <n v="0"/>
  </r>
  <r>
    <x v="14"/>
    <x v="8"/>
    <x v="3"/>
    <x v="0"/>
    <x v="7"/>
    <x v="11"/>
    <n v="1000"/>
    <n v="11907300"/>
    <n v="11907300"/>
    <n v="12234000"/>
  </r>
  <r>
    <x v="14"/>
    <x v="8"/>
    <x v="3"/>
    <x v="1"/>
    <x v="7"/>
    <x v="11"/>
    <n v="1000"/>
    <n v="0"/>
    <n v="11544000"/>
    <n v="0"/>
  </r>
  <r>
    <x v="16"/>
    <x v="8"/>
    <x v="3"/>
    <x v="1"/>
    <x v="7"/>
    <x v="12"/>
    <n v="1000"/>
    <n v="0"/>
    <n v="0"/>
    <n v="0"/>
  </r>
  <r>
    <x v="18"/>
    <x v="9"/>
    <x v="3"/>
    <x v="0"/>
    <x v="7"/>
    <x v="13"/>
    <n v="1000"/>
    <n v="34236700"/>
    <n v="34523700"/>
    <n v="8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  <n v="1001666.6666666666"/>
    <n v="1001666.6666666666"/>
    <n v="1001666.6666666666"/>
  </r>
  <r>
    <x v="1"/>
    <x v="0"/>
    <s v="Náklady"/>
    <n v="1230000"/>
    <n v="1110000"/>
    <n v="1340000"/>
    <n v="111666.66666666667"/>
    <n v="111666.66666666667"/>
    <n v="111666.66666666667"/>
  </r>
  <r>
    <x v="2"/>
    <x v="1"/>
    <s v="Náklady"/>
    <n v="11500000"/>
    <n v="11500000"/>
    <n v="0"/>
    <n v="0"/>
    <n v="0"/>
    <n v="0"/>
  </r>
  <r>
    <x v="3"/>
    <x v="1"/>
    <s v="Náklady"/>
    <n v="0"/>
    <n v="0"/>
    <n v="3000000"/>
    <n v="0"/>
    <n v="0"/>
    <n v="0"/>
  </r>
  <r>
    <x v="3"/>
    <x v="1"/>
    <s v="Náklady"/>
    <n v="0"/>
    <n v="0"/>
    <n v="3000000"/>
    <n v="0"/>
    <n v="0"/>
    <n v="0"/>
  </r>
  <r>
    <x v="4"/>
    <x v="1"/>
    <s v="Náklady"/>
    <n v="0"/>
    <n v="0"/>
    <n v="3000000"/>
    <n v="0"/>
    <n v="0"/>
    <n v="0"/>
  </r>
  <r>
    <x v="5"/>
    <x v="1"/>
    <s v="Náklady"/>
    <n v="700000"/>
    <n v="700000"/>
    <n v="0"/>
    <n v="0"/>
    <n v="0"/>
    <n v="0"/>
  </r>
  <r>
    <x v="6"/>
    <x v="2"/>
    <s v="Náklady"/>
    <n v="8500000"/>
    <n v="8500000"/>
    <n v="9000000"/>
    <n v="750000"/>
    <n v="750000"/>
    <n v="750000"/>
  </r>
  <r>
    <x v="7"/>
    <x v="2"/>
    <s v="Náklady"/>
    <n v="1450000"/>
    <n v="1450000"/>
    <n v="1450000"/>
    <n v="120833.33333333333"/>
    <n v="120833.33333333333"/>
    <n v="120833.33333333333"/>
  </r>
  <r>
    <x v="8"/>
    <x v="3"/>
    <s v="Náklady"/>
    <n v="0"/>
    <n v="0"/>
    <n v="0"/>
    <n v="0"/>
    <n v="0"/>
    <n v="0"/>
  </r>
  <r>
    <x v="9"/>
    <x v="4"/>
    <s v="Náklady"/>
    <n v="2000000"/>
    <n v="200000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0">
  <r>
    <x v="0"/>
    <n v="2212"/>
    <x v="0"/>
    <x v="0"/>
    <n v="0"/>
    <x v="0"/>
    <n v="0"/>
    <n v="3"/>
    <x v="0"/>
    <x v="0"/>
    <x v="0"/>
    <x v="0"/>
    <x v="0"/>
    <n v="1200000"/>
    <n v="1200000"/>
    <n v="1200000"/>
    <n v="0"/>
    <n v="100000"/>
    <n v="100000"/>
    <n v="100000"/>
  </r>
  <r>
    <x v="0"/>
    <n v="2212"/>
    <x v="1"/>
    <x v="1"/>
    <n v="0"/>
    <x v="0"/>
    <n v="0"/>
    <n v="3"/>
    <x v="0"/>
    <x v="0"/>
    <x v="0"/>
    <x v="0"/>
    <x v="0"/>
    <n v="450000"/>
    <n v="450000"/>
    <n v="450000"/>
    <n v="0"/>
    <n v="37500"/>
    <n v="37500"/>
    <n v="37500"/>
  </r>
  <r>
    <x v="0"/>
    <n v="2212"/>
    <x v="1"/>
    <x v="2"/>
    <n v="0"/>
    <x v="0"/>
    <n v="0"/>
    <n v="3"/>
    <x v="0"/>
    <x v="0"/>
    <x v="0"/>
    <x v="0"/>
    <x v="0"/>
    <n v="250000"/>
    <n v="250000"/>
    <n v="250000"/>
    <n v="0"/>
    <n v="20833.333333333332"/>
    <n v="20833.333333333332"/>
    <n v="20833.333333333332"/>
  </r>
  <r>
    <x v="0"/>
    <n v="2212"/>
    <x v="2"/>
    <x v="3"/>
    <n v="0"/>
    <x v="0"/>
    <n v="0"/>
    <n v="3"/>
    <x v="0"/>
    <x v="0"/>
    <x v="0"/>
    <x v="0"/>
    <x v="1"/>
    <n v="700000"/>
    <n v="700000"/>
    <n v="0"/>
    <n v="0"/>
    <n v="0"/>
    <n v="0"/>
    <n v="0"/>
  </r>
  <r>
    <x v="0"/>
    <n v="2212"/>
    <x v="3"/>
    <x v="4"/>
    <n v="0"/>
    <x v="0"/>
    <n v="0"/>
    <n v="3"/>
    <x v="0"/>
    <x v="0"/>
    <x v="1"/>
    <x v="1"/>
    <x v="1"/>
    <n v="1000000"/>
    <n v="1000000"/>
    <n v="500000"/>
    <n v="0"/>
    <n v="0"/>
    <n v="0"/>
    <n v="0"/>
  </r>
  <r>
    <x v="0"/>
    <n v="2212"/>
    <x v="3"/>
    <x v="5"/>
    <n v="0"/>
    <x v="0"/>
    <n v="0"/>
    <n v="3"/>
    <x v="0"/>
    <x v="0"/>
    <x v="0"/>
    <x v="0"/>
    <x v="1"/>
    <n v="0"/>
    <n v="0"/>
    <n v="500000"/>
    <n v="0"/>
    <n v="41666.666666666664"/>
    <n v="41666.666666666664"/>
    <n v="41666.666666666664"/>
  </r>
  <r>
    <x v="1"/>
    <n v="2219"/>
    <x v="1"/>
    <x v="6"/>
    <n v="0"/>
    <x v="0"/>
    <n v="0"/>
    <n v="3"/>
    <x v="0"/>
    <x v="0"/>
    <x v="0"/>
    <x v="0"/>
    <x v="0"/>
    <n v="100000"/>
    <n v="100000"/>
    <n v="100000"/>
    <n v="0"/>
    <n v="8333.3333333333339"/>
    <n v="8333.3333333333339"/>
    <n v="8333.3333333333339"/>
  </r>
  <r>
    <x v="1"/>
    <n v="2219"/>
    <x v="1"/>
    <x v="6"/>
    <n v="0"/>
    <x v="0"/>
    <n v="0"/>
    <n v="3"/>
    <x v="0"/>
    <x v="0"/>
    <x v="2"/>
    <x v="1"/>
    <x v="0"/>
    <n v="0"/>
    <n v="45223000"/>
    <n v="0"/>
    <n v="0"/>
    <n v="0"/>
    <n v="0"/>
    <n v="0"/>
  </r>
  <r>
    <x v="2"/>
    <n v="2321"/>
    <x v="1"/>
    <x v="7"/>
    <n v="0"/>
    <x v="0"/>
    <n v="0"/>
    <n v="2"/>
    <x v="0"/>
    <x v="0"/>
    <x v="0"/>
    <x v="0"/>
    <x v="0"/>
    <n v="120000"/>
    <n v="120000"/>
    <n v="120000"/>
    <n v="0"/>
    <n v="10000"/>
    <n v="10000"/>
    <n v="10000"/>
  </r>
  <r>
    <x v="3"/>
    <n v="3111"/>
    <x v="4"/>
    <x v="8"/>
    <n v="0"/>
    <x v="1"/>
    <n v="0"/>
    <n v="4"/>
    <x v="1"/>
    <x v="1"/>
    <x v="3"/>
    <x v="0"/>
    <x v="0"/>
    <n v="2350000"/>
    <n v="2350000"/>
    <n v="2200000"/>
    <n v="0"/>
    <n v="183333.33333333334"/>
    <n v="183333.33333333334"/>
    <n v="183333.33333333334"/>
  </r>
  <r>
    <x v="3"/>
    <n v="3111"/>
    <x v="4"/>
    <x v="9"/>
    <n v="0"/>
    <x v="1"/>
    <n v="0"/>
    <n v="4"/>
    <x v="1"/>
    <x v="1"/>
    <x v="4"/>
    <x v="0"/>
    <x v="0"/>
    <n v="2600000"/>
    <n v="2600000"/>
    <n v="2411000"/>
    <n v="0"/>
    <n v="200916.66666666666"/>
    <n v="200916.66666666666"/>
    <n v="200916.66666666666"/>
  </r>
  <r>
    <x v="3"/>
    <n v="3111"/>
    <x v="4"/>
    <x v="10"/>
    <n v="0"/>
    <x v="1"/>
    <n v="0"/>
    <n v="4"/>
    <x v="1"/>
    <x v="1"/>
    <x v="4"/>
    <x v="0"/>
    <x v="0"/>
    <n v="358000"/>
    <n v="358000"/>
    <n v="423000"/>
    <n v="0"/>
    <n v="35250"/>
    <n v="35250"/>
    <n v="35250"/>
  </r>
  <r>
    <x v="3"/>
    <n v="3111"/>
    <x v="5"/>
    <x v="11"/>
    <n v="0"/>
    <x v="1"/>
    <n v="0"/>
    <n v="4"/>
    <x v="1"/>
    <x v="1"/>
    <x v="2"/>
    <x v="1"/>
    <x v="0"/>
    <n v="0"/>
    <n v="528000"/>
    <n v="0"/>
    <n v="0"/>
    <n v="0"/>
    <n v="0"/>
    <n v="0"/>
  </r>
  <r>
    <x v="3"/>
    <n v="3111"/>
    <x v="5"/>
    <x v="12"/>
    <n v="0"/>
    <x v="1"/>
    <n v="0"/>
    <n v="4"/>
    <x v="1"/>
    <x v="1"/>
    <x v="2"/>
    <x v="1"/>
    <x v="0"/>
    <n v="0"/>
    <n v="1342000"/>
    <n v="0"/>
    <n v="0"/>
    <n v="0"/>
    <n v="0"/>
    <n v="0"/>
  </r>
  <r>
    <x v="3"/>
    <n v="3111"/>
    <x v="4"/>
    <x v="13"/>
    <n v="0"/>
    <x v="1"/>
    <n v="0"/>
    <n v="4"/>
    <x v="1"/>
    <x v="1"/>
    <x v="0"/>
    <x v="0"/>
    <x v="0"/>
    <n v="1500000"/>
    <n v="1500000"/>
    <n v="1500000"/>
    <n v="0"/>
    <n v="125000"/>
    <n v="125000"/>
    <n v="125000"/>
  </r>
  <r>
    <x v="3"/>
    <n v="3111"/>
    <x v="4"/>
    <x v="14"/>
    <n v="0"/>
    <x v="1"/>
    <n v="0"/>
    <n v="4"/>
    <x v="1"/>
    <x v="1"/>
    <x v="0"/>
    <x v="0"/>
    <x v="0"/>
    <n v="0"/>
    <n v="4914000"/>
    <n v="0"/>
    <n v="0"/>
    <n v="0"/>
    <n v="0"/>
    <n v="0"/>
  </r>
  <r>
    <x v="3"/>
    <n v="3111"/>
    <x v="0"/>
    <x v="15"/>
    <n v="0"/>
    <x v="2"/>
    <n v="0"/>
    <n v="4"/>
    <x v="2"/>
    <x v="2"/>
    <x v="0"/>
    <x v="0"/>
    <x v="0"/>
    <n v="400000"/>
    <n v="400000"/>
    <n v="400000"/>
    <n v="0"/>
    <n v="33333.333333333336"/>
    <n v="33333.333333333336"/>
    <n v="33333.333333333336"/>
  </r>
  <r>
    <x v="4"/>
    <n v="3113"/>
    <x v="4"/>
    <x v="16"/>
    <n v="0"/>
    <x v="1"/>
    <n v="0"/>
    <n v="4"/>
    <x v="1"/>
    <x v="1"/>
    <x v="5"/>
    <x v="0"/>
    <x v="0"/>
    <n v="15250000"/>
    <n v="15250000"/>
    <n v="14500000"/>
    <n v="0"/>
    <n v="1208333.3333333333"/>
    <n v="1208333.3333333333"/>
    <n v="1208333.3333333333"/>
  </r>
  <r>
    <x v="4"/>
    <n v="3113"/>
    <x v="4"/>
    <x v="17"/>
    <n v="0"/>
    <x v="1"/>
    <n v="0"/>
    <n v="4"/>
    <x v="1"/>
    <x v="1"/>
    <x v="6"/>
    <x v="0"/>
    <x v="0"/>
    <n v="2000000"/>
    <n v="2000000"/>
    <n v="0"/>
    <n v="0"/>
    <n v="0"/>
    <n v="0"/>
    <n v="0"/>
  </r>
  <r>
    <x v="4"/>
    <n v="3113"/>
    <x v="4"/>
    <x v="18"/>
    <n v="0"/>
    <x v="1"/>
    <n v="0"/>
    <n v="4"/>
    <x v="1"/>
    <x v="1"/>
    <x v="2"/>
    <x v="1"/>
    <x v="0"/>
    <n v="0"/>
    <n v="10257000"/>
    <n v="0"/>
    <n v="0"/>
    <n v="0"/>
    <n v="0"/>
    <n v="0"/>
  </r>
  <r>
    <x v="4"/>
    <n v="3113"/>
    <x v="0"/>
    <x v="19"/>
    <n v="0"/>
    <x v="2"/>
    <n v="0"/>
    <n v="4"/>
    <x v="2"/>
    <x v="2"/>
    <x v="0"/>
    <x v="0"/>
    <x v="0"/>
    <n v="200000"/>
    <n v="620000"/>
    <n v="200000"/>
    <n v="0"/>
    <n v="16666.666666666668"/>
    <n v="16666.666666666668"/>
    <n v="16666.666666666668"/>
  </r>
  <r>
    <x v="4"/>
    <n v="3113"/>
    <x v="2"/>
    <x v="20"/>
    <n v="0"/>
    <x v="1"/>
    <n v="0"/>
    <n v="4"/>
    <x v="1"/>
    <x v="1"/>
    <x v="0"/>
    <x v="0"/>
    <x v="1"/>
    <n v="0"/>
    <n v="0"/>
    <n v="500000"/>
    <n v="0"/>
    <n v="41666.666666666664"/>
    <n v="41666.666666666664"/>
    <n v="41666.666666666664"/>
  </r>
  <r>
    <x v="4"/>
    <n v="3113"/>
    <x v="2"/>
    <x v="21"/>
    <n v="0"/>
    <x v="1"/>
    <n v="81530000000"/>
    <n v="4"/>
    <x v="1"/>
    <x v="1"/>
    <x v="7"/>
    <x v="1"/>
    <x v="1"/>
    <n v="1000000"/>
    <n v="1982000"/>
    <n v="0"/>
    <n v="0"/>
    <n v="0"/>
    <n v="0"/>
    <n v="0"/>
  </r>
  <r>
    <x v="4"/>
    <n v="3113"/>
    <x v="2"/>
    <x v="22"/>
    <n v="0"/>
    <x v="1"/>
    <n v="80186000000"/>
    <n v="4"/>
    <x v="1"/>
    <x v="1"/>
    <x v="8"/>
    <x v="1"/>
    <x v="1"/>
    <n v="5000000"/>
    <n v="15481000"/>
    <n v="4800000"/>
    <n v="232000"/>
    <n v="232000"/>
    <n v="0"/>
    <n v="0"/>
  </r>
  <r>
    <x v="5"/>
    <n v="3314"/>
    <x v="6"/>
    <x v="23"/>
    <n v="0"/>
    <x v="3"/>
    <n v="0"/>
    <n v="6"/>
    <x v="3"/>
    <x v="3"/>
    <x v="0"/>
    <x v="0"/>
    <x v="0"/>
    <n v="60000"/>
    <n v="80000"/>
    <n v="60000"/>
    <n v="0"/>
    <n v="5000"/>
    <n v="5000"/>
    <n v="5000"/>
  </r>
  <r>
    <x v="5"/>
    <n v="3314"/>
    <x v="7"/>
    <x v="24"/>
    <n v="0"/>
    <x v="3"/>
    <n v="0"/>
    <n v="6"/>
    <x v="3"/>
    <x v="3"/>
    <x v="0"/>
    <x v="0"/>
    <x v="0"/>
    <n v="10000"/>
    <n v="10000"/>
    <n v="10000"/>
    <n v="0"/>
    <n v="833.33333333333337"/>
    <n v="833.33333333333337"/>
    <n v="833.33333333333337"/>
  </r>
  <r>
    <x v="5"/>
    <n v="3314"/>
    <x v="8"/>
    <x v="25"/>
    <n v="0"/>
    <x v="3"/>
    <n v="0"/>
    <n v="6"/>
    <x v="3"/>
    <x v="3"/>
    <x v="0"/>
    <x v="0"/>
    <x v="0"/>
    <n v="10000"/>
    <n v="162000"/>
    <n v="10000"/>
    <n v="0"/>
    <n v="833.33333333333337"/>
    <n v="833.33333333333337"/>
    <n v="833.33333333333337"/>
  </r>
  <r>
    <x v="5"/>
    <n v="3314"/>
    <x v="2"/>
    <x v="26"/>
    <n v="0"/>
    <x v="4"/>
    <n v="0"/>
    <n v="6"/>
    <x v="1"/>
    <x v="1"/>
    <x v="9"/>
    <x v="1"/>
    <x v="1"/>
    <n v="1000000"/>
    <n v="1000000"/>
    <n v="4521000"/>
    <n v="4327400"/>
    <n v="4327400"/>
    <n v="0"/>
    <n v="0"/>
  </r>
  <r>
    <x v="6"/>
    <n v="3392"/>
    <x v="9"/>
    <x v="27"/>
    <n v="0"/>
    <x v="4"/>
    <n v="0"/>
    <n v="6"/>
    <x v="1"/>
    <x v="1"/>
    <x v="0"/>
    <x v="0"/>
    <x v="0"/>
    <n v="1000000"/>
    <n v="1000000"/>
    <n v="1000000"/>
    <n v="0"/>
    <n v="83333.333333333328"/>
    <n v="83333.333333333328"/>
    <n v="83333.333333333328"/>
  </r>
  <r>
    <x v="6"/>
    <n v="3392"/>
    <x v="1"/>
    <x v="28"/>
    <n v="0"/>
    <x v="4"/>
    <n v="0"/>
    <n v="6"/>
    <x v="1"/>
    <x v="1"/>
    <x v="0"/>
    <x v="0"/>
    <x v="0"/>
    <n v="100000"/>
    <n v="100000"/>
    <n v="100000"/>
    <n v="0"/>
    <n v="8333.3333333333339"/>
    <n v="8333.3333333333339"/>
    <n v="8333.3333333333339"/>
  </r>
  <r>
    <x v="6"/>
    <n v="3392"/>
    <x v="1"/>
    <x v="29"/>
    <n v="0"/>
    <x v="4"/>
    <n v="0"/>
    <n v="6"/>
    <x v="1"/>
    <x v="1"/>
    <x v="0"/>
    <x v="0"/>
    <x v="0"/>
    <n v="100000"/>
    <n v="100000"/>
    <n v="100000"/>
    <n v="0"/>
    <n v="8333.3333333333339"/>
    <n v="8333.3333333333339"/>
    <n v="8333.3333333333339"/>
  </r>
  <r>
    <x v="6"/>
    <n v="3392"/>
    <x v="10"/>
    <x v="30"/>
    <n v="0"/>
    <x v="4"/>
    <n v="0"/>
    <n v="6"/>
    <x v="1"/>
    <x v="1"/>
    <x v="0"/>
    <x v="0"/>
    <x v="0"/>
    <n v="100000"/>
    <n v="167000"/>
    <n v="60000"/>
    <n v="0"/>
    <n v="5000"/>
    <n v="5000"/>
    <n v="5000"/>
  </r>
  <r>
    <x v="7"/>
    <n v="3399"/>
    <x v="11"/>
    <x v="31"/>
    <n v="0"/>
    <x v="5"/>
    <n v="0"/>
    <n v="6"/>
    <x v="4"/>
    <x v="4"/>
    <x v="0"/>
    <x v="0"/>
    <x v="0"/>
    <n v="10000"/>
    <n v="10000"/>
    <n v="10000"/>
    <n v="0"/>
    <n v="833.33333333333337"/>
    <n v="833.33333333333337"/>
    <n v="833.33333333333337"/>
  </r>
  <r>
    <x v="7"/>
    <n v="3399"/>
    <x v="12"/>
    <x v="32"/>
    <n v="0"/>
    <x v="5"/>
    <n v="0"/>
    <n v="6"/>
    <x v="4"/>
    <x v="4"/>
    <x v="0"/>
    <x v="0"/>
    <x v="0"/>
    <n v="110000"/>
    <n v="110000"/>
    <n v="110000"/>
    <n v="0"/>
    <n v="9166.6666666666661"/>
    <n v="9166.6666666666661"/>
    <n v="9166.6666666666661"/>
  </r>
  <r>
    <x v="8"/>
    <n v="3399"/>
    <x v="1"/>
    <x v="33"/>
    <n v="0"/>
    <x v="3"/>
    <n v="0"/>
    <n v="6"/>
    <x v="3"/>
    <x v="3"/>
    <x v="0"/>
    <x v="0"/>
    <x v="0"/>
    <n v="500000"/>
    <n v="760000"/>
    <n v="900000"/>
    <n v="0"/>
    <n v="75000"/>
    <n v="75000"/>
    <n v="75000"/>
  </r>
  <r>
    <x v="8"/>
    <n v="3399"/>
    <x v="2"/>
    <x v="34"/>
    <n v="0"/>
    <x v="4"/>
    <n v="0"/>
    <n v="6"/>
    <x v="1"/>
    <x v="1"/>
    <x v="0"/>
    <x v="0"/>
    <x v="0"/>
    <n v="0"/>
    <n v="107000"/>
    <n v="0"/>
    <n v="0"/>
    <n v="0"/>
    <n v="0"/>
    <n v="0"/>
  </r>
  <r>
    <x v="9"/>
    <n v="3419"/>
    <x v="8"/>
    <x v="35"/>
    <n v="0"/>
    <x v="1"/>
    <n v="0"/>
    <n v="4"/>
    <x v="1"/>
    <x v="1"/>
    <x v="0"/>
    <x v="0"/>
    <x v="0"/>
    <n v="100000"/>
    <n v="100000"/>
    <n v="100000"/>
    <n v="0"/>
    <n v="8333.3333333333339"/>
    <n v="8333.3333333333339"/>
    <n v="8333.3333333333339"/>
  </r>
  <r>
    <x v="9"/>
    <n v="3419"/>
    <x v="10"/>
    <x v="36"/>
    <n v="0"/>
    <x v="1"/>
    <n v="0"/>
    <n v="4"/>
    <x v="1"/>
    <x v="1"/>
    <x v="0"/>
    <x v="0"/>
    <x v="0"/>
    <n v="1000000"/>
    <n v="1763000"/>
    <n v="905000"/>
    <n v="0"/>
    <n v="75416.666666666672"/>
    <n v="75416.666666666672"/>
    <n v="75416.666666666672"/>
  </r>
  <r>
    <x v="9"/>
    <n v="3419"/>
    <x v="4"/>
    <x v="37"/>
    <n v="0"/>
    <x v="1"/>
    <n v="0"/>
    <n v="4"/>
    <x v="1"/>
    <x v="1"/>
    <x v="10"/>
    <x v="0"/>
    <x v="0"/>
    <n v="2500000"/>
    <n v="2500000"/>
    <n v="2500000"/>
    <n v="0"/>
    <n v="208333.33333333334"/>
    <n v="208333.33333333334"/>
    <n v="208333.33333333334"/>
  </r>
  <r>
    <x v="10"/>
    <n v="3421"/>
    <x v="10"/>
    <x v="38"/>
    <n v="0"/>
    <x v="1"/>
    <n v="0"/>
    <n v="4"/>
    <x v="1"/>
    <x v="1"/>
    <x v="0"/>
    <x v="0"/>
    <x v="0"/>
    <n v="900000"/>
    <n v="1142000"/>
    <n v="600000"/>
    <n v="0"/>
    <n v="50000"/>
    <n v="50000"/>
    <n v="50000"/>
  </r>
  <r>
    <x v="11"/>
    <n v="3541"/>
    <x v="1"/>
    <x v="39"/>
    <n v="0"/>
    <x v="6"/>
    <n v="0"/>
    <n v="5"/>
    <x v="5"/>
    <x v="5"/>
    <x v="0"/>
    <x v="0"/>
    <x v="0"/>
    <n v="100000"/>
    <n v="100000"/>
    <n v="185000"/>
    <n v="0"/>
    <n v="15416.666666666666"/>
    <n v="15416.666666666666"/>
    <n v="15416.666666666666"/>
  </r>
  <r>
    <x v="11"/>
    <n v="3541"/>
    <x v="1"/>
    <x v="40"/>
    <n v="0"/>
    <x v="6"/>
    <n v="0"/>
    <n v="5"/>
    <x v="5"/>
    <x v="5"/>
    <x v="0"/>
    <x v="0"/>
    <x v="0"/>
    <n v="500000"/>
    <n v="500000"/>
    <n v="495000"/>
    <n v="0"/>
    <n v="41250"/>
    <n v="41250"/>
    <n v="41250"/>
  </r>
  <r>
    <x v="12"/>
    <n v="3632"/>
    <x v="8"/>
    <x v="25"/>
    <n v="0"/>
    <x v="7"/>
    <n v="0"/>
    <n v="8"/>
    <x v="0"/>
    <x v="0"/>
    <x v="0"/>
    <x v="0"/>
    <x v="0"/>
    <n v="60000"/>
    <n v="60000"/>
    <n v="60000"/>
    <n v="0"/>
    <n v="5000"/>
    <n v="5000"/>
    <n v="5000"/>
  </r>
  <r>
    <x v="12"/>
    <n v="3632"/>
    <x v="13"/>
    <x v="41"/>
    <n v="0"/>
    <x v="7"/>
    <n v="0"/>
    <n v="8"/>
    <x v="0"/>
    <x v="0"/>
    <x v="0"/>
    <x v="0"/>
    <x v="0"/>
    <n v="50000"/>
    <n v="50000"/>
    <n v="50000"/>
    <n v="0"/>
    <n v="4166.666666666667"/>
    <n v="4166.666666666667"/>
    <n v="4166.666666666667"/>
  </r>
  <r>
    <x v="12"/>
    <n v="3632"/>
    <x v="0"/>
    <x v="42"/>
    <n v="0"/>
    <x v="7"/>
    <n v="0"/>
    <n v="8"/>
    <x v="0"/>
    <x v="0"/>
    <x v="0"/>
    <x v="0"/>
    <x v="0"/>
    <n v="500000"/>
    <n v="500000"/>
    <n v="250000"/>
    <n v="0"/>
    <n v="20833.333333333332"/>
    <n v="20833.333333333332"/>
    <n v="20833.333333333332"/>
  </r>
  <r>
    <x v="12"/>
    <n v="3632"/>
    <x v="2"/>
    <x v="43"/>
    <n v="0"/>
    <x v="7"/>
    <n v="81956000000"/>
    <n v="8"/>
    <x v="0"/>
    <x v="0"/>
    <x v="11"/>
    <x v="1"/>
    <x v="1"/>
    <n v="0"/>
    <n v="14000000"/>
    <n v="0"/>
    <n v="0"/>
    <n v="0"/>
    <n v="0"/>
    <n v="0"/>
  </r>
  <r>
    <x v="13"/>
    <n v="3613"/>
    <x v="2"/>
    <x v="44"/>
    <n v="0"/>
    <x v="8"/>
    <n v="80500000000"/>
    <n v="8"/>
    <x v="2"/>
    <x v="2"/>
    <x v="12"/>
    <x v="1"/>
    <x v="1"/>
    <n v="11000000"/>
    <n v="25809000"/>
    <n v="10500000"/>
    <n v="5272200"/>
    <n v="5272200"/>
    <m/>
    <m/>
  </r>
  <r>
    <x v="13"/>
    <n v="3613"/>
    <x v="2"/>
    <x v="45"/>
    <n v="0"/>
    <x v="8"/>
    <n v="81802000000"/>
    <n v="8"/>
    <x v="2"/>
    <x v="2"/>
    <x v="13"/>
    <x v="1"/>
    <x v="1"/>
    <n v="0"/>
    <n v="2983000"/>
    <n v="0"/>
    <n v="0"/>
    <n v="0"/>
    <n v="0"/>
    <n v="0"/>
  </r>
  <r>
    <x v="14"/>
    <n v="3612"/>
    <x v="2"/>
    <x v="46"/>
    <n v="0"/>
    <x v="8"/>
    <n v="0"/>
    <n v="8"/>
    <x v="2"/>
    <x v="2"/>
    <x v="0"/>
    <x v="0"/>
    <x v="1"/>
    <n v="0"/>
    <n v="0"/>
    <n v="0"/>
    <n v="0"/>
    <n v="0"/>
    <n v="0"/>
    <n v="0"/>
  </r>
  <r>
    <x v="15"/>
    <n v="3722"/>
    <x v="1"/>
    <x v="47"/>
    <n v="0"/>
    <x v="9"/>
    <n v="0"/>
    <n v="2"/>
    <x v="0"/>
    <x v="0"/>
    <x v="0"/>
    <x v="0"/>
    <x v="0"/>
    <n v="180000"/>
    <n v="180000"/>
    <n v="180000"/>
    <n v="0"/>
    <n v="15000"/>
    <n v="15000"/>
    <n v="15000"/>
  </r>
  <r>
    <x v="16"/>
    <n v="3745"/>
    <x v="14"/>
    <x v="48"/>
    <n v="0"/>
    <x v="9"/>
    <n v="0"/>
    <n v="2"/>
    <x v="0"/>
    <x v="0"/>
    <x v="0"/>
    <x v="0"/>
    <x v="0"/>
    <n v="700000"/>
    <n v="700000"/>
    <n v="800000"/>
    <n v="0"/>
    <n v="66666.666666666672"/>
    <n v="66666.666666666672"/>
    <n v="66666.666666666672"/>
  </r>
  <r>
    <x v="16"/>
    <n v="3745"/>
    <x v="8"/>
    <x v="49"/>
    <n v="0"/>
    <x v="9"/>
    <n v="0"/>
    <n v="2"/>
    <x v="0"/>
    <x v="0"/>
    <x v="0"/>
    <x v="0"/>
    <x v="0"/>
    <n v="300000"/>
    <n v="300000"/>
    <n v="400000"/>
    <n v="0"/>
    <n v="33333.333333333336"/>
    <n v="33333.333333333336"/>
    <n v="33333.333333333336"/>
  </r>
  <r>
    <x v="16"/>
    <n v="3745"/>
    <x v="7"/>
    <x v="50"/>
    <n v="0"/>
    <x v="9"/>
    <n v="0"/>
    <n v="2"/>
    <x v="0"/>
    <x v="0"/>
    <x v="0"/>
    <x v="0"/>
    <x v="0"/>
    <n v="150000"/>
    <n v="150000"/>
    <n v="200000"/>
    <n v="0"/>
    <n v="16666.666666666668"/>
    <n v="16666.666666666668"/>
    <n v="16666.666666666668"/>
  </r>
  <r>
    <x v="16"/>
    <n v="3745"/>
    <x v="1"/>
    <x v="51"/>
    <n v="0"/>
    <x v="9"/>
    <n v="0"/>
    <n v="2"/>
    <x v="0"/>
    <x v="0"/>
    <x v="0"/>
    <x v="0"/>
    <x v="0"/>
    <n v="3400000"/>
    <n v="3400000"/>
    <n v="3650000"/>
    <n v="0"/>
    <n v="304166.66666666669"/>
    <n v="304166.66666666669"/>
    <n v="304166.66666666669"/>
  </r>
  <r>
    <x v="16"/>
    <n v="3745"/>
    <x v="1"/>
    <x v="52"/>
    <n v="0"/>
    <x v="9"/>
    <n v="0"/>
    <n v="2"/>
    <x v="0"/>
    <x v="0"/>
    <x v="0"/>
    <x v="0"/>
    <x v="0"/>
    <n v="200000"/>
    <n v="200000"/>
    <n v="200000"/>
    <n v="0"/>
    <n v="16666.666666666668"/>
    <n v="16666.666666666668"/>
    <n v="16666.666666666668"/>
  </r>
  <r>
    <x v="16"/>
    <n v="3745"/>
    <x v="1"/>
    <x v="53"/>
    <n v="0"/>
    <x v="9"/>
    <n v="0"/>
    <n v="2"/>
    <x v="0"/>
    <x v="0"/>
    <x v="14"/>
    <x v="1"/>
    <x v="0"/>
    <n v="0"/>
    <n v="2000000"/>
    <n v="0"/>
    <n v="0"/>
    <n v="0"/>
    <n v="0"/>
    <n v="0"/>
  </r>
  <r>
    <x v="16"/>
    <n v="3745"/>
    <x v="0"/>
    <x v="54"/>
    <n v="0"/>
    <x v="9"/>
    <n v="0"/>
    <n v="2"/>
    <x v="0"/>
    <x v="0"/>
    <x v="0"/>
    <x v="0"/>
    <x v="0"/>
    <n v="300000"/>
    <n v="300000"/>
    <n v="400000"/>
    <n v="0"/>
    <n v="33333.333333333336"/>
    <n v="33333.333333333336"/>
    <n v="33333.333333333336"/>
  </r>
  <r>
    <x v="16"/>
    <n v="3745"/>
    <x v="7"/>
    <x v="55"/>
    <n v="0"/>
    <x v="9"/>
    <n v="0"/>
    <n v="2"/>
    <x v="0"/>
    <x v="0"/>
    <x v="0"/>
    <x v="0"/>
    <x v="0"/>
    <n v="400000"/>
    <n v="400000"/>
    <n v="100000"/>
    <n v="0"/>
    <n v="8333.3333333333339"/>
    <n v="8333.3333333333339"/>
    <n v="8333.3333333333339"/>
  </r>
  <r>
    <x v="16"/>
    <n v="3745"/>
    <x v="0"/>
    <x v="56"/>
    <n v="0"/>
    <x v="9"/>
    <n v="0"/>
    <n v="2"/>
    <x v="0"/>
    <x v="0"/>
    <x v="0"/>
    <x v="0"/>
    <x v="0"/>
    <n v="600000"/>
    <n v="600000"/>
    <n v="700000"/>
    <n v="0"/>
    <n v="58333.333333333336"/>
    <n v="58333.333333333336"/>
    <n v="58333.333333333336"/>
  </r>
  <r>
    <x v="16"/>
    <n v="3745"/>
    <x v="15"/>
    <x v="57"/>
    <n v="0"/>
    <x v="9"/>
    <n v="0"/>
    <n v="2"/>
    <x v="0"/>
    <x v="0"/>
    <x v="0"/>
    <x v="0"/>
    <x v="1"/>
    <n v="900000"/>
    <n v="900000"/>
    <n v="0"/>
    <n v="0"/>
    <n v="0"/>
    <n v="0"/>
    <n v="0"/>
  </r>
  <r>
    <x v="17"/>
    <n v="4351"/>
    <x v="16"/>
    <x v="58"/>
    <n v="0"/>
    <x v="10"/>
    <n v="0"/>
    <n v="5"/>
    <x v="3"/>
    <x v="3"/>
    <x v="0"/>
    <x v="0"/>
    <x v="0"/>
    <n v="80000"/>
    <n v="80000"/>
    <n v="80000"/>
    <n v="0"/>
    <n v="6666.666666666667"/>
    <n v="6666.666666666667"/>
    <n v="6666.666666666667"/>
  </r>
  <r>
    <x v="17"/>
    <n v="4351"/>
    <x v="16"/>
    <x v="59"/>
    <n v="0"/>
    <x v="11"/>
    <n v="0"/>
    <n v="5"/>
    <x v="1"/>
    <x v="1"/>
    <x v="0"/>
    <x v="0"/>
    <x v="0"/>
    <n v="130000"/>
    <n v="245000"/>
    <n v="145000"/>
    <n v="0"/>
    <n v="12083.333333333334"/>
    <n v="12083.333333333334"/>
    <n v="12083.333333333334"/>
  </r>
  <r>
    <x v="17"/>
    <n v="4351"/>
    <x v="8"/>
    <x v="60"/>
    <n v="0"/>
    <x v="12"/>
    <n v="0"/>
    <n v="5"/>
    <x v="2"/>
    <x v="2"/>
    <x v="0"/>
    <x v="0"/>
    <x v="0"/>
    <n v="20000"/>
    <n v="20000"/>
    <n v="20000"/>
    <n v="0"/>
    <n v="1666.6666666666667"/>
    <n v="1666.6666666666667"/>
    <n v="1666.6666666666667"/>
  </r>
  <r>
    <x v="17"/>
    <n v="4351"/>
    <x v="9"/>
    <x v="61"/>
    <n v="0"/>
    <x v="12"/>
    <n v="0"/>
    <n v="5"/>
    <x v="2"/>
    <x v="2"/>
    <x v="0"/>
    <x v="0"/>
    <x v="0"/>
    <n v="160000"/>
    <n v="160000"/>
    <n v="160000"/>
    <n v="0"/>
    <n v="13333.333333333334"/>
    <n v="13333.333333333334"/>
    <n v="13333.333333333334"/>
  </r>
  <r>
    <x v="17"/>
    <n v="4351"/>
    <x v="13"/>
    <x v="62"/>
    <n v="0"/>
    <x v="12"/>
    <n v="0"/>
    <n v="5"/>
    <x v="2"/>
    <x v="2"/>
    <x v="0"/>
    <x v="0"/>
    <x v="0"/>
    <n v="20000"/>
    <n v="20000"/>
    <n v="20000"/>
    <n v="0"/>
    <n v="1666.6666666666667"/>
    <n v="1666.6666666666667"/>
    <n v="1666.6666666666667"/>
  </r>
  <r>
    <x v="18"/>
    <n v="4379"/>
    <x v="1"/>
    <x v="63"/>
    <n v="0"/>
    <x v="13"/>
    <n v="0"/>
    <n v="5"/>
    <x v="6"/>
    <x v="6"/>
    <x v="0"/>
    <x v="0"/>
    <x v="0"/>
    <n v="170000"/>
    <n v="170000"/>
    <n v="170000"/>
    <n v="0"/>
    <n v="14166.666666666666"/>
    <n v="14166.666666666666"/>
    <n v="14166.666666666666"/>
  </r>
  <r>
    <x v="18"/>
    <n v="4379"/>
    <x v="1"/>
    <x v="64"/>
    <n v="0"/>
    <x v="14"/>
    <n v="0"/>
    <n v="5"/>
    <x v="6"/>
    <x v="6"/>
    <x v="0"/>
    <x v="0"/>
    <x v="0"/>
    <n v="170000"/>
    <n v="170000"/>
    <n v="170000"/>
    <n v="0"/>
    <n v="14166.666666666666"/>
    <n v="14166.666666666666"/>
    <n v="14166.666666666666"/>
  </r>
  <r>
    <x v="19"/>
    <n v="4311"/>
    <x v="17"/>
    <x v="65"/>
    <n v="0"/>
    <x v="10"/>
    <n v="0"/>
    <n v="5"/>
    <x v="3"/>
    <x v="3"/>
    <x v="2"/>
    <x v="1"/>
    <x v="0"/>
    <n v="0"/>
    <n v="482000"/>
    <n v="0"/>
    <n v="0"/>
    <n v="0"/>
    <n v="0"/>
    <n v="0"/>
  </r>
  <r>
    <x v="20"/>
    <n v="4339"/>
    <x v="1"/>
    <x v="66"/>
    <n v="0"/>
    <x v="14"/>
    <n v="0"/>
    <n v="5"/>
    <x v="6"/>
    <x v="6"/>
    <x v="2"/>
    <x v="1"/>
    <x v="0"/>
    <n v="0"/>
    <n v="361000"/>
    <n v="0"/>
    <n v="0"/>
    <n v="0"/>
    <n v="0"/>
    <n v="0"/>
  </r>
  <r>
    <x v="21"/>
    <n v="5212"/>
    <x v="8"/>
    <x v="67"/>
    <n v="0"/>
    <x v="15"/>
    <n v="0"/>
    <n v="7"/>
    <x v="5"/>
    <x v="5"/>
    <x v="0"/>
    <x v="0"/>
    <x v="0"/>
    <n v="560000"/>
    <n v="560000"/>
    <n v="399000"/>
    <n v="0"/>
    <n v="33250"/>
    <n v="33250"/>
    <n v="33250"/>
  </r>
  <r>
    <x v="22"/>
    <n v="5213"/>
    <x v="8"/>
    <x v="68"/>
    <n v="0"/>
    <x v="15"/>
    <n v="0"/>
    <n v="7"/>
    <x v="5"/>
    <x v="5"/>
    <x v="0"/>
    <x v="0"/>
    <x v="0"/>
    <n v="0"/>
    <n v="0"/>
    <n v="8000"/>
    <n v="0"/>
    <n v="666.66666666666663"/>
    <n v="666.66666666666663"/>
    <n v="666.66666666666663"/>
  </r>
  <r>
    <x v="23"/>
    <n v="5311"/>
    <x v="8"/>
    <x v="69"/>
    <n v="0"/>
    <x v="15"/>
    <n v="0"/>
    <n v="7"/>
    <x v="5"/>
    <x v="5"/>
    <x v="0"/>
    <x v="0"/>
    <x v="0"/>
    <n v="480000"/>
    <n v="575000"/>
    <n v="435000"/>
    <n v="0"/>
    <n v="36250"/>
    <n v="36250"/>
    <n v="36250"/>
  </r>
  <r>
    <x v="24"/>
    <n v="5512"/>
    <x v="7"/>
    <x v="70"/>
    <n v="0"/>
    <x v="16"/>
    <n v="0"/>
    <n v="7"/>
    <x v="1"/>
    <x v="1"/>
    <x v="0"/>
    <x v="0"/>
    <x v="0"/>
    <n v="200000"/>
    <n v="362000"/>
    <n v="200000"/>
    <n v="0"/>
    <n v="16666.666666666668"/>
    <n v="16666.666666666668"/>
    <n v="16666.666666666668"/>
  </r>
  <r>
    <x v="24"/>
    <n v="5512"/>
    <x v="8"/>
    <x v="25"/>
    <n v="0"/>
    <x v="16"/>
    <n v="0"/>
    <n v="7"/>
    <x v="1"/>
    <x v="1"/>
    <x v="0"/>
    <x v="0"/>
    <x v="0"/>
    <n v="400000"/>
    <n v="600000"/>
    <n v="200000"/>
    <n v="0"/>
    <n v="16666.666666666668"/>
    <n v="16666.666666666668"/>
    <n v="16666.666666666668"/>
  </r>
  <r>
    <x v="24"/>
    <n v="5512"/>
    <x v="9"/>
    <x v="71"/>
    <n v="0"/>
    <x v="16"/>
    <n v="0"/>
    <n v="7"/>
    <x v="1"/>
    <x v="1"/>
    <x v="0"/>
    <x v="0"/>
    <x v="0"/>
    <n v="400000"/>
    <n v="400000"/>
    <n v="400000"/>
    <n v="0"/>
    <n v="33333.333333333336"/>
    <n v="33333.333333333336"/>
    <n v="33333.333333333336"/>
  </r>
  <r>
    <x v="24"/>
    <n v="5512"/>
    <x v="18"/>
    <x v="72"/>
    <n v="0"/>
    <x v="16"/>
    <n v="0"/>
    <n v="7"/>
    <x v="1"/>
    <x v="1"/>
    <x v="0"/>
    <x v="0"/>
    <x v="0"/>
    <n v="100000"/>
    <n v="100000"/>
    <n v="100000"/>
    <n v="0"/>
    <n v="8333.3333333333339"/>
    <n v="8333.3333333333339"/>
    <n v="8333.3333333333339"/>
  </r>
  <r>
    <x v="24"/>
    <n v="5512"/>
    <x v="0"/>
    <x v="73"/>
    <n v="0"/>
    <x v="16"/>
    <n v="0"/>
    <n v="7"/>
    <x v="1"/>
    <x v="1"/>
    <x v="0"/>
    <x v="0"/>
    <x v="0"/>
    <n v="100000"/>
    <n v="662000"/>
    <n v="100000"/>
    <n v="0"/>
    <n v="8333.3333333333339"/>
    <n v="8333.3333333333339"/>
    <n v="8333.3333333333339"/>
  </r>
  <r>
    <x v="24"/>
    <n v="5512"/>
    <x v="2"/>
    <x v="74"/>
    <n v="0"/>
    <x v="16"/>
    <n v="0"/>
    <n v="7"/>
    <x v="1"/>
    <x v="1"/>
    <x v="0"/>
    <x v="0"/>
    <x v="1"/>
    <n v="0"/>
    <n v="0"/>
    <n v="0"/>
    <n v="0"/>
    <n v="0"/>
    <n v="0"/>
    <n v="0"/>
  </r>
  <r>
    <x v="25"/>
    <n v="6112"/>
    <x v="19"/>
    <x v="75"/>
    <n v="0"/>
    <x v="17"/>
    <n v="0"/>
    <n v="9"/>
    <x v="3"/>
    <x v="3"/>
    <x v="0"/>
    <x v="0"/>
    <x v="0"/>
    <n v="5840000"/>
    <n v="5840000"/>
    <n v="5840000"/>
    <n v="0"/>
    <n v="486666.66666666669"/>
    <n v="486666.66666666669"/>
    <n v="486666.66666666669"/>
  </r>
  <r>
    <x v="25"/>
    <n v="6112"/>
    <x v="20"/>
    <x v="76"/>
    <n v="0"/>
    <x v="17"/>
    <n v="0"/>
    <n v="9"/>
    <x v="3"/>
    <x v="3"/>
    <x v="0"/>
    <x v="0"/>
    <x v="0"/>
    <n v="1630000"/>
    <n v="1630000"/>
    <n v="1630000"/>
    <n v="0"/>
    <n v="135833.33333333334"/>
    <n v="135833.33333333334"/>
    <n v="135833.33333333334"/>
  </r>
  <r>
    <x v="26"/>
    <n v="6118"/>
    <x v="14"/>
    <x v="77"/>
    <n v="0"/>
    <x v="17"/>
    <n v="0"/>
    <n v="9"/>
    <x v="3"/>
    <x v="3"/>
    <x v="2"/>
    <x v="1"/>
    <x v="0"/>
    <n v="0"/>
    <n v="252000"/>
    <n v="0"/>
    <n v="0"/>
    <n v="0"/>
    <n v="0"/>
    <n v="0"/>
  </r>
  <r>
    <x v="27"/>
    <n v="6117"/>
    <x v="14"/>
    <x v="78"/>
    <n v="0"/>
    <x v="17"/>
    <n v="0"/>
    <n v="9"/>
    <x v="3"/>
    <x v="3"/>
    <x v="2"/>
    <x v="1"/>
    <x v="0"/>
    <n v="0"/>
    <n v="0"/>
    <n v="0"/>
    <n v="0"/>
    <n v="0"/>
    <n v="0"/>
    <n v="0"/>
  </r>
  <r>
    <x v="28"/>
    <n v="6171"/>
    <x v="17"/>
    <x v="79"/>
    <n v="0"/>
    <x v="17"/>
    <n v="0"/>
    <n v="9"/>
    <x v="3"/>
    <x v="3"/>
    <x v="0"/>
    <x v="0"/>
    <x v="0"/>
    <n v="32200000"/>
    <n v="33900000"/>
    <n v="32200000"/>
    <n v="0"/>
    <n v="2683333.3333333335"/>
    <n v="2683333.3333333335"/>
    <n v="2683333.3333333335"/>
  </r>
  <r>
    <x v="28"/>
    <n v="6171"/>
    <x v="14"/>
    <x v="80"/>
    <n v="0"/>
    <x v="17"/>
    <n v="0"/>
    <n v="9"/>
    <x v="3"/>
    <x v="3"/>
    <x v="0"/>
    <x v="0"/>
    <x v="0"/>
    <n v="1840000"/>
    <n v="1840000"/>
    <n v="1340000"/>
    <n v="0"/>
    <n v="111666.66666666667"/>
    <n v="111666.66666666667"/>
    <n v="111666.66666666667"/>
  </r>
  <r>
    <x v="28"/>
    <n v="6171"/>
    <x v="20"/>
    <x v="81"/>
    <n v="0"/>
    <x v="17"/>
    <n v="0"/>
    <n v="9"/>
    <x v="3"/>
    <x v="3"/>
    <x v="0"/>
    <x v="0"/>
    <x v="0"/>
    <n v="8390000"/>
    <n v="8815000"/>
    <n v="8390000"/>
    <n v="0"/>
    <n v="699166.66666666663"/>
    <n v="699166.66666666663"/>
    <n v="699166.66666666663"/>
  </r>
  <r>
    <x v="28"/>
    <n v="6171"/>
    <x v="21"/>
    <x v="82"/>
    <n v="0"/>
    <x v="17"/>
    <n v="0"/>
    <n v="9"/>
    <x v="3"/>
    <x v="3"/>
    <x v="0"/>
    <x v="0"/>
    <x v="0"/>
    <n v="2990000"/>
    <n v="3143000"/>
    <n v="2990000"/>
    <n v="0"/>
    <n v="249166.66666666666"/>
    <n v="249166.66666666666"/>
    <n v="249166.66666666666"/>
  </r>
  <r>
    <x v="28"/>
    <n v="6171"/>
    <x v="22"/>
    <x v="83"/>
    <n v="0"/>
    <x v="17"/>
    <n v="0"/>
    <n v="9"/>
    <x v="3"/>
    <x v="3"/>
    <x v="0"/>
    <x v="0"/>
    <x v="0"/>
    <n v="230000"/>
    <n v="230000"/>
    <n v="230000"/>
    <n v="0"/>
    <n v="19166.666666666668"/>
    <n v="19166.666666666668"/>
    <n v="19166.666666666668"/>
  </r>
  <r>
    <x v="28"/>
    <n v="6171"/>
    <x v="23"/>
    <x v="84"/>
    <n v="0"/>
    <x v="17"/>
    <n v="0"/>
    <n v="9"/>
    <x v="3"/>
    <x v="3"/>
    <x v="0"/>
    <x v="0"/>
    <x v="0"/>
    <n v="170000"/>
    <n v="170000"/>
    <n v="170000"/>
    <n v="0"/>
    <n v="14166.666666666666"/>
    <n v="14166.666666666666"/>
    <n v="14166.666666666666"/>
  </r>
  <r>
    <x v="28"/>
    <n v="6171"/>
    <x v="6"/>
    <x v="85"/>
    <n v="0"/>
    <x v="17"/>
    <n v="0"/>
    <n v="9"/>
    <x v="3"/>
    <x v="3"/>
    <x v="0"/>
    <x v="0"/>
    <x v="0"/>
    <n v="40000"/>
    <n v="40000"/>
    <n v="40000"/>
    <n v="0"/>
    <n v="3333.3333333333335"/>
    <n v="3333.3333333333335"/>
    <n v="3333.3333333333335"/>
  </r>
  <r>
    <x v="28"/>
    <n v="6171"/>
    <x v="7"/>
    <x v="86"/>
    <n v="0"/>
    <x v="17"/>
    <n v="0"/>
    <n v="9"/>
    <x v="3"/>
    <x v="3"/>
    <x v="0"/>
    <x v="0"/>
    <x v="0"/>
    <n v="450000"/>
    <n v="450000"/>
    <n v="250000"/>
    <n v="0"/>
    <n v="20833.333333333332"/>
    <n v="20833.333333333332"/>
    <n v="20833.333333333332"/>
  </r>
  <r>
    <x v="28"/>
    <n v="6171"/>
    <x v="8"/>
    <x v="87"/>
    <n v="0"/>
    <x v="17"/>
    <n v="0"/>
    <n v="9"/>
    <x v="3"/>
    <x v="3"/>
    <x v="0"/>
    <x v="0"/>
    <x v="0"/>
    <n v="590000"/>
    <n v="590000"/>
    <n v="590000"/>
    <n v="0"/>
    <n v="49166.666666666664"/>
    <n v="49166.666666666664"/>
    <n v="49166.666666666664"/>
  </r>
  <r>
    <x v="28"/>
    <n v="6171"/>
    <x v="18"/>
    <x v="72"/>
    <n v="0"/>
    <x v="17"/>
    <n v="0"/>
    <n v="9"/>
    <x v="3"/>
    <x v="3"/>
    <x v="0"/>
    <x v="0"/>
    <x v="0"/>
    <n v="170000"/>
    <n v="170000"/>
    <n v="170000"/>
    <n v="0"/>
    <n v="14166.666666666666"/>
    <n v="14166.666666666666"/>
    <n v="14166.666666666666"/>
  </r>
  <r>
    <x v="28"/>
    <n v="6171"/>
    <x v="24"/>
    <x v="88"/>
    <n v="0"/>
    <x v="17"/>
    <n v="0"/>
    <n v="9"/>
    <x v="3"/>
    <x v="3"/>
    <x v="0"/>
    <x v="0"/>
    <x v="0"/>
    <n v="290000"/>
    <n v="290000"/>
    <n v="290000"/>
    <n v="0"/>
    <n v="24166.666666666668"/>
    <n v="24166.666666666668"/>
    <n v="24166.666666666668"/>
  </r>
  <r>
    <x v="28"/>
    <n v="6171"/>
    <x v="25"/>
    <x v="89"/>
    <n v="0"/>
    <x v="17"/>
    <n v="0"/>
    <n v="9"/>
    <x v="3"/>
    <x v="3"/>
    <x v="0"/>
    <x v="0"/>
    <x v="0"/>
    <n v="510000"/>
    <n v="510000"/>
    <n v="510000"/>
    <n v="0"/>
    <n v="42500"/>
    <n v="42500"/>
    <n v="42500"/>
  </r>
  <r>
    <x v="28"/>
    <n v="6171"/>
    <x v="26"/>
    <x v="90"/>
    <n v="0"/>
    <x v="17"/>
    <n v="0"/>
    <n v="9"/>
    <x v="3"/>
    <x v="3"/>
    <x v="0"/>
    <x v="0"/>
    <x v="0"/>
    <n v="40000"/>
    <n v="40000"/>
    <n v="40000"/>
    <n v="0"/>
    <n v="3333.3333333333335"/>
    <n v="3333.3333333333335"/>
    <n v="3333.3333333333335"/>
  </r>
  <r>
    <x v="28"/>
    <n v="6171"/>
    <x v="27"/>
    <x v="91"/>
    <n v="0"/>
    <x v="17"/>
    <n v="0"/>
    <n v="9"/>
    <x v="3"/>
    <x v="3"/>
    <x v="0"/>
    <x v="0"/>
    <x v="0"/>
    <n v="230000"/>
    <n v="230000"/>
    <n v="230000"/>
    <n v="0"/>
    <n v="19166.666666666668"/>
    <n v="19166.666666666668"/>
    <n v="19166.666666666668"/>
  </r>
  <r>
    <x v="28"/>
    <n v="6171"/>
    <x v="28"/>
    <x v="92"/>
    <n v="0"/>
    <x v="17"/>
    <n v="0"/>
    <n v="9"/>
    <x v="3"/>
    <x v="3"/>
    <x v="0"/>
    <x v="0"/>
    <x v="0"/>
    <n v="570000"/>
    <n v="675000"/>
    <n v="570000"/>
    <n v="0"/>
    <n v="47500"/>
    <n v="47500"/>
    <n v="47500"/>
  </r>
  <r>
    <x v="28"/>
    <n v="6171"/>
    <x v="1"/>
    <x v="93"/>
    <n v="0"/>
    <x v="17"/>
    <n v="0"/>
    <n v="9"/>
    <x v="3"/>
    <x v="3"/>
    <x v="0"/>
    <x v="0"/>
    <x v="0"/>
    <n v="1900000"/>
    <n v="1975000"/>
    <n v="1900000"/>
    <n v="0"/>
    <n v="158333.33333333334"/>
    <n v="158333.33333333334"/>
    <n v="158333.33333333334"/>
  </r>
  <r>
    <x v="28"/>
    <n v="6171"/>
    <x v="0"/>
    <x v="94"/>
    <n v="0"/>
    <x v="17"/>
    <n v="0"/>
    <n v="9"/>
    <x v="3"/>
    <x v="3"/>
    <x v="0"/>
    <x v="0"/>
    <x v="0"/>
    <n v="110000"/>
    <n v="110000"/>
    <n v="110000"/>
    <n v="0"/>
    <n v="9166.6666666666661"/>
    <n v="9166.6666666666661"/>
    <n v="9166.6666666666661"/>
  </r>
  <r>
    <x v="28"/>
    <n v="6171"/>
    <x v="29"/>
    <x v="95"/>
    <n v="0"/>
    <x v="17"/>
    <n v="0"/>
    <n v="9"/>
    <x v="3"/>
    <x v="3"/>
    <x v="0"/>
    <x v="0"/>
    <x v="0"/>
    <n v="120000"/>
    <n v="120000"/>
    <n v="120000"/>
    <n v="0"/>
    <n v="10000"/>
    <n v="10000"/>
    <n v="10000"/>
  </r>
  <r>
    <x v="28"/>
    <n v="6171"/>
    <x v="30"/>
    <x v="96"/>
    <n v="0"/>
    <x v="17"/>
    <n v="0"/>
    <n v="9"/>
    <x v="3"/>
    <x v="3"/>
    <x v="0"/>
    <x v="0"/>
    <x v="0"/>
    <n v="60000"/>
    <n v="60000"/>
    <n v="60000"/>
    <n v="0"/>
    <n v="5000"/>
    <n v="5000"/>
    <n v="5000"/>
  </r>
  <r>
    <x v="28"/>
    <n v="6171"/>
    <x v="31"/>
    <x v="97"/>
    <n v="0"/>
    <x v="17"/>
    <n v="0"/>
    <n v="9"/>
    <x v="3"/>
    <x v="3"/>
    <x v="15"/>
    <x v="0"/>
    <x v="0"/>
    <n v="3000000"/>
    <n v="3000000"/>
    <n v="3000000"/>
    <n v="0"/>
    <n v="250000"/>
    <n v="250000"/>
    <n v="250000"/>
  </r>
  <r>
    <x v="28"/>
    <n v="6171"/>
    <x v="32"/>
    <x v="98"/>
    <n v="0"/>
    <x v="17"/>
    <n v="0"/>
    <n v="9"/>
    <x v="3"/>
    <x v="3"/>
    <x v="0"/>
    <x v="0"/>
    <x v="0"/>
    <n v="50000"/>
    <n v="50000"/>
    <n v="50000"/>
    <n v="0"/>
    <n v="4166.666666666667"/>
    <n v="4166.666666666667"/>
    <n v="4166.666666666667"/>
  </r>
  <r>
    <x v="28"/>
    <n v="6171"/>
    <x v="33"/>
    <x v="55"/>
    <n v="0"/>
    <x v="17"/>
    <n v="0"/>
    <n v="9"/>
    <x v="3"/>
    <x v="3"/>
    <x v="0"/>
    <x v="0"/>
    <x v="1"/>
    <n v="100000"/>
    <n v="100000"/>
    <n v="100000"/>
    <n v="0"/>
    <n v="8333.3333333333339"/>
    <n v="8333.3333333333339"/>
    <n v="8333.3333333333339"/>
  </r>
  <r>
    <x v="28"/>
    <n v="6171"/>
    <x v="2"/>
    <x v="99"/>
    <n v="0"/>
    <x v="17"/>
    <n v="0"/>
    <n v="9"/>
    <x v="3"/>
    <x v="3"/>
    <x v="0"/>
    <x v="0"/>
    <x v="1"/>
    <n v="100000"/>
    <n v="100000"/>
    <n v="100000"/>
    <n v="0"/>
    <n v="8333.3333333333339"/>
    <n v="8333.3333333333339"/>
    <n v="8333.3333333333339"/>
  </r>
  <r>
    <x v="28"/>
    <n v="6171"/>
    <x v="34"/>
    <x v="100"/>
    <n v="0"/>
    <x v="17"/>
    <n v="0"/>
    <n v="9"/>
    <x v="3"/>
    <x v="3"/>
    <x v="0"/>
    <x v="0"/>
    <x v="1"/>
    <n v="1900000"/>
    <n v="1900000"/>
    <n v="900000"/>
    <n v="0"/>
    <n v="75000"/>
    <n v="75000"/>
    <n v="75000"/>
  </r>
  <r>
    <x v="28"/>
    <n v="6171"/>
    <x v="8"/>
    <x v="101"/>
    <n v="0"/>
    <x v="18"/>
    <n v="0"/>
    <n v="9"/>
    <x v="2"/>
    <x v="2"/>
    <x v="0"/>
    <x v="0"/>
    <x v="0"/>
    <n v="250000"/>
    <n v="250000"/>
    <n v="250000"/>
    <n v="0"/>
    <n v="20833.333333333332"/>
    <n v="20833.333333333332"/>
    <n v="20833.333333333332"/>
  </r>
  <r>
    <x v="28"/>
    <n v="6171"/>
    <x v="35"/>
    <x v="102"/>
    <n v="0"/>
    <x v="18"/>
    <n v="0"/>
    <n v="9"/>
    <x v="2"/>
    <x v="2"/>
    <x v="0"/>
    <x v="0"/>
    <x v="0"/>
    <n v="200000"/>
    <n v="200000"/>
    <n v="200000"/>
    <n v="0"/>
    <n v="16666.666666666668"/>
    <n v="16666.666666666668"/>
    <n v="16666.666666666668"/>
  </r>
  <r>
    <x v="28"/>
    <n v="6171"/>
    <x v="9"/>
    <x v="103"/>
    <n v="0"/>
    <x v="18"/>
    <n v="0"/>
    <n v="9"/>
    <x v="2"/>
    <x v="2"/>
    <x v="0"/>
    <x v="0"/>
    <x v="0"/>
    <n v="950000"/>
    <n v="950000"/>
    <n v="1050000"/>
    <n v="0"/>
    <n v="87500"/>
    <n v="87500"/>
    <n v="87500"/>
  </r>
  <r>
    <x v="28"/>
    <n v="6171"/>
    <x v="13"/>
    <x v="41"/>
    <n v="0"/>
    <x v="18"/>
    <n v="0"/>
    <n v="9"/>
    <x v="2"/>
    <x v="2"/>
    <x v="0"/>
    <x v="0"/>
    <x v="0"/>
    <n v="2000000"/>
    <n v="2000000"/>
    <n v="1200000"/>
    <n v="0"/>
    <n v="100000"/>
    <n v="100000"/>
    <n v="100000"/>
  </r>
  <r>
    <x v="28"/>
    <n v="6171"/>
    <x v="0"/>
    <x v="104"/>
    <n v="0"/>
    <x v="18"/>
    <n v="0"/>
    <n v="9"/>
    <x v="2"/>
    <x v="2"/>
    <x v="0"/>
    <x v="0"/>
    <x v="0"/>
    <n v="900000"/>
    <n v="900000"/>
    <n v="1000000"/>
    <n v="0"/>
    <n v="83333.333333333328"/>
    <n v="83333.333333333328"/>
    <n v="83333.333333333328"/>
  </r>
  <r>
    <x v="28"/>
    <n v="6171"/>
    <x v="1"/>
    <x v="28"/>
    <n v="0"/>
    <x v="18"/>
    <n v="0"/>
    <n v="9"/>
    <x v="2"/>
    <x v="2"/>
    <x v="0"/>
    <x v="0"/>
    <x v="0"/>
    <n v="700000"/>
    <n v="700000"/>
    <n v="700000"/>
    <n v="0"/>
    <n v="58333.333333333336"/>
    <n v="58333.333333333336"/>
    <n v="58333.333333333336"/>
  </r>
  <r>
    <x v="28"/>
    <n v="6171"/>
    <x v="36"/>
    <x v="105"/>
    <n v="0"/>
    <x v="19"/>
    <n v="0"/>
    <n v="9"/>
    <x v="1"/>
    <x v="1"/>
    <x v="0"/>
    <x v="0"/>
    <x v="0"/>
    <n v="150000"/>
    <n v="150000"/>
    <n v="150000"/>
    <n v="0"/>
    <n v="12500"/>
    <n v="12500"/>
    <n v="12500"/>
  </r>
  <r>
    <x v="28"/>
    <n v="6171"/>
    <x v="8"/>
    <x v="106"/>
    <n v="0"/>
    <x v="19"/>
    <n v="0"/>
    <n v="9"/>
    <x v="1"/>
    <x v="1"/>
    <x v="0"/>
    <x v="0"/>
    <x v="0"/>
    <n v="150000"/>
    <n v="150000"/>
    <n v="200000"/>
    <n v="0"/>
    <n v="16666.666666666668"/>
    <n v="16666.666666666668"/>
    <n v="16666.666666666668"/>
  </r>
  <r>
    <x v="28"/>
    <n v="6171"/>
    <x v="2"/>
    <x v="107"/>
    <n v="0"/>
    <x v="19"/>
    <n v="0"/>
    <n v="9"/>
    <x v="1"/>
    <x v="1"/>
    <x v="16"/>
    <x v="1"/>
    <x v="1"/>
    <n v="0"/>
    <n v="0"/>
    <n v="1450000"/>
    <n v="350000"/>
    <n v="350000"/>
    <n v="0"/>
    <n v="0"/>
  </r>
  <r>
    <x v="28"/>
    <n v="6171"/>
    <x v="2"/>
    <x v="108"/>
    <n v="0"/>
    <x v="19"/>
    <n v="0"/>
    <n v="9"/>
    <x v="1"/>
    <x v="1"/>
    <x v="16"/>
    <x v="1"/>
    <x v="1"/>
    <n v="0"/>
    <n v="0"/>
    <n v="7300000"/>
    <n v="7300000"/>
    <n v="7300000"/>
    <n v="0"/>
    <n v="0"/>
  </r>
  <r>
    <x v="28"/>
    <n v="6171"/>
    <x v="2"/>
    <x v="109"/>
    <n v="0"/>
    <x v="19"/>
    <n v="0"/>
    <n v="9"/>
    <x v="1"/>
    <x v="1"/>
    <x v="16"/>
    <x v="1"/>
    <x v="1"/>
    <n v="0"/>
    <n v="0"/>
    <n v="1000000"/>
    <n v="0"/>
    <n v="0"/>
    <n v="0"/>
    <n v="0"/>
  </r>
  <r>
    <x v="29"/>
    <n v="6310"/>
    <x v="37"/>
    <x v="110"/>
    <n v="0"/>
    <x v="20"/>
    <n v="0"/>
    <n v="10"/>
    <x v="3"/>
    <x v="3"/>
    <x v="0"/>
    <x v="0"/>
    <x v="0"/>
    <n v="120000"/>
    <n v="120000"/>
    <n v="120000"/>
    <n v="0"/>
    <n v="10000"/>
    <n v="10000"/>
    <n v="10000"/>
  </r>
  <r>
    <x v="30"/>
    <n v="6320"/>
    <x v="37"/>
    <x v="111"/>
    <n v="0"/>
    <x v="20"/>
    <n v="0"/>
    <n v="10"/>
    <x v="3"/>
    <x v="3"/>
    <x v="0"/>
    <x v="0"/>
    <x v="0"/>
    <n v="350000"/>
    <n v="350000"/>
    <n v="400000"/>
    <n v="0"/>
    <n v="33333.333333333336"/>
    <n v="33333.333333333336"/>
    <n v="33333.333333333336"/>
  </r>
  <r>
    <x v="31"/>
    <n v="6330"/>
    <x v="38"/>
    <x v="112"/>
    <n v="0"/>
    <x v="20"/>
    <n v="0"/>
    <n v="10"/>
    <x v="1"/>
    <x v="1"/>
    <x v="2"/>
    <x v="1"/>
    <x v="0"/>
    <n v="0"/>
    <n v="2199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ční tabulka1" cacheId="7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4:F86" firstHeaderRow="0" firstDataRow="1" firstDataCol="1"/>
  <pivotFields count="20">
    <pivotField axis="axisRow" showAll="0" sortType="ascending">
      <items count="35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2"/>
        <item x="27"/>
        <item x="26"/>
        <item x="28"/>
        <item m="1" x="33"/>
        <item x="29"/>
        <item x="30"/>
        <item x="31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5">
        <item x="13"/>
        <item x="9"/>
        <item x="8"/>
        <item x="12"/>
        <item x="11"/>
        <item x="7"/>
        <item x="0"/>
        <item m="1" x="19"/>
        <item m="1" x="22"/>
        <item m="1" x="17"/>
        <item m="1" x="23"/>
        <item m="1" x="24"/>
        <item m="1" x="21"/>
        <item m="1" x="20"/>
        <item x="2"/>
        <item x="15"/>
        <item x="1"/>
        <item x="14"/>
        <item x="3"/>
        <item x="4"/>
        <item x="5"/>
        <item x="6"/>
        <item x="10"/>
        <item m="1" x="18"/>
        <item x="16"/>
      </items>
    </pivotField>
    <pivotField showAll="0" defaultSubtotal="0"/>
    <pivotField showAll="0"/>
    <pivotField numFmtId="3" showAll="0"/>
    <pivotField numFmtId="3" showAll="0"/>
    <pivotField dataField="1" numFmtId="3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</pivotFields>
  <rowFields count="2">
    <field x="0"/>
    <field x="10"/>
  </rowFields>
  <rowItems count="82">
    <i>
      <x/>
    </i>
    <i r="1">
      <x v="6"/>
    </i>
    <i r="1">
      <x v="16"/>
    </i>
    <i>
      <x v="1"/>
    </i>
    <i r="1">
      <x v="6"/>
    </i>
    <i r="1">
      <x v="14"/>
    </i>
    <i>
      <x v="2"/>
    </i>
    <i r="1">
      <x v="6"/>
    </i>
    <i>
      <x v="3"/>
    </i>
    <i r="1">
      <x v="6"/>
    </i>
    <i r="1">
      <x v="14"/>
    </i>
    <i r="1">
      <x v="18"/>
    </i>
    <i r="1">
      <x v="19"/>
    </i>
    <i>
      <x v="4"/>
    </i>
    <i r="1">
      <x v="2"/>
    </i>
    <i r="1">
      <x v="5"/>
    </i>
    <i r="1">
      <x v="6"/>
    </i>
    <i r="1">
      <x v="14"/>
    </i>
    <i r="1">
      <x v="20"/>
    </i>
    <i r="1">
      <x v="21"/>
    </i>
    <i>
      <x v="5"/>
    </i>
    <i r="1">
      <x v="1"/>
    </i>
    <i r="1">
      <x v="6"/>
    </i>
    <i>
      <x v="6"/>
    </i>
    <i r="1">
      <x v="6"/>
    </i>
    <i>
      <x v="7"/>
    </i>
    <i r="1">
      <x v="6"/>
    </i>
    <i>
      <x v="8"/>
    </i>
    <i r="1">
      <x v="6"/>
    </i>
    <i>
      <x v="9"/>
    </i>
    <i r="1">
      <x v="6"/>
    </i>
    <i r="1">
      <x v="22"/>
    </i>
    <i>
      <x v="10"/>
    </i>
    <i r="1">
      <x v="6"/>
    </i>
    <i>
      <x v="11"/>
    </i>
    <i r="1">
      <x v="6"/>
    </i>
    <i>
      <x v="12"/>
    </i>
    <i r="1">
      <x v="6"/>
    </i>
    <i>
      <x v="13"/>
    </i>
    <i r="1">
      <x/>
    </i>
    <i r="1">
      <x v="3"/>
    </i>
    <i>
      <x v="14"/>
    </i>
    <i r="1">
      <x v="4"/>
    </i>
    <i r="1">
      <x v="6"/>
    </i>
    <i>
      <x v="15"/>
    </i>
    <i r="1">
      <x v="6"/>
    </i>
    <i>
      <x v="16"/>
    </i>
    <i r="1">
      <x v="6"/>
    </i>
    <i r="1">
      <x v="17"/>
    </i>
    <i>
      <x v="17"/>
    </i>
    <i r="1">
      <x v="14"/>
    </i>
    <i>
      <x v="18"/>
    </i>
    <i r="1">
      <x v="14"/>
    </i>
    <i>
      <x v="19"/>
    </i>
    <i r="1">
      <x v="6"/>
    </i>
    <i>
      <x v="20"/>
    </i>
    <i r="1">
      <x v="6"/>
    </i>
    <i>
      <x v="21"/>
    </i>
    <i r="1">
      <x v="6"/>
    </i>
    <i>
      <x v="22"/>
    </i>
    <i r="1">
      <x v="6"/>
    </i>
    <i>
      <x v="23"/>
    </i>
    <i r="1">
      <x v="6"/>
    </i>
    <i>
      <x v="24"/>
    </i>
    <i r="1">
      <x v="6"/>
    </i>
    <i>
      <x v="25"/>
    </i>
    <i r="1">
      <x v="6"/>
    </i>
    <i>
      <x v="27"/>
    </i>
    <i r="1">
      <x v="14"/>
    </i>
    <i>
      <x v="28"/>
    </i>
    <i r="1">
      <x v="14"/>
    </i>
    <i>
      <x v="29"/>
    </i>
    <i r="1">
      <x v="6"/>
    </i>
    <i r="1">
      <x v="15"/>
    </i>
    <i r="1">
      <x v="24"/>
    </i>
    <i>
      <x v="31"/>
    </i>
    <i r="1">
      <x v="6"/>
    </i>
    <i>
      <x v="32"/>
    </i>
    <i r="1">
      <x v="6"/>
    </i>
    <i>
      <x v="33"/>
    </i>
    <i r="1">
      <x v="1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Schválený rozpočet 2024" fld="15" baseField="0" baseItem="0"/>
    <dataField name="Nevyčerpané výdaje akce" fld="16" baseField="10" baseItem="14"/>
    <dataField name=" Leden 2025" fld="17" baseField="0" baseItem="0"/>
    <dataField name=" Únor 2025" fld="18" baseField="10" baseItem="14"/>
    <dataField name=" Březen 2025" fld="19" baseField="10" baseItem="14"/>
  </dataFields>
  <formats count="16"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dataOnly="0" labelOnly="1" fieldPosition="0">
        <references count="2">
          <reference field="0" count="1" selected="0">
            <x v="4"/>
          </reference>
          <reference field="10" count="2">
            <x v="2"/>
            <x v="5"/>
          </reference>
        </references>
      </pivotArea>
    </format>
    <format dxfId="110">
      <pivotArea dataOnly="0" labelOnly="1" fieldPosition="0">
        <references count="2">
          <reference field="0" count="1" selected="0">
            <x v="13"/>
          </reference>
          <reference field="10" count="2">
            <x v="0"/>
            <x v="3"/>
          </reference>
        </references>
      </pivotArea>
    </format>
    <format dxfId="109">
      <pivotArea dataOnly="0" labelOnly="1" fieldPosition="0">
        <references count="2">
          <reference field="0" count="1" selected="0">
            <x v="14"/>
          </reference>
          <reference field="10" count="1">
            <x v="4"/>
          </reference>
        </references>
      </pivotArea>
    </format>
    <format dxfId="108">
      <pivotArea outline="0" collapsedLevelsAreSubtotals="1" fieldPosition="0"/>
    </format>
    <format dxfId="107">
      <pivotArea dataOnly="0" labelOnly="1" fieldPosition="0">
        <references count="2">
          <reference field="0" count="1" selected="0">
            <x v="0"/>
          </reference>
          <reference field="10" count="1">
            <x v="16"/>
          </reference>
        </references>
      </pivotArea>
    </format>
    <format dxfId="106">
      <pivotArea dataOnly="0" labelOnly="1" fieldPosition="0">
        <references count="2">
          <reference field="0" count="1" selected="0">
            <x v="29"/>
          </reference>
          <reference field="10" count="1">
            <x v="23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3">
      <pivotArea collapsedLevelsAreSubtotals="1" fieldPosition="0">
        <references count="2">
          <reference field="0" count="1" selected="0">
            <x v="29"/>
          </reference>
          <reference field="10" count="1">
            <x v="24"/>
          </reference>
        </references>
      </pivotArea>
    </format>
    <format dxfId="102">
      <pivotArea dataOnly="0" labelOnly="1" fieldPosition="0">
        <references count="2">
          <reference field="0" count="1" selected="0">
            <x v="29"/>
          </reference>
          <reference field="10" count="1">
            <x v="24"/>
          </reference>
        </references>
      </pivotArea>
    </format>
    <format dxfId="101">
      <pivotArea collapsedLevelsAreSubtotals="1" fieldPosition="0">
        <references count="2">
          <reference field="0" count="1" selected="0">
            <x v="29"/>
          </reference>
          <reference field="10" count="1">
            <x v="24"/>
          </reference>
        </references>
      </pivotArea>
    </format>
    <format dxfId="100">
      <pivotArea dataOnly="0" labelOnly="1" fieldPosition="0">
        <references count="2">
          <reference field="0" count="1" selected="0">
            <x v="29"/>
          </reference>
          <reference field="10" count="1">
            <x v="24"/>
          </reference>
        </references>
      </pivotArea>
    </format>
    <format dxfId="99">
      <pivotArea dataOnly="0" labelOnly="1" fieldPosition="0">
        <references count="2">
          <reference field="0" count="1" selected="0">
            <x v="29"/>
          </reference>
          <reference field="10" count="1">
            <x v="24"/>
          </reference>
        </references>
      </pivotArea>
    </format>
    <format dxfId="98">
      <pivotArea dataOnly="0" labelOnly="1" fieldPosition="0">
        <references count="2">
          <reference field="0" count="1" selected="0">
            <x v="5"/>
          </reference>
          <reference field="1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8" cacheId="4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5:E21" firstHeaderRow="0" firstDataRow="1" firstDataCol="1"/>
  <pivotFields count="9">
    <pivotField axis="axisRow" showAll="0">
      <items count="11">
        <item x="0"/>
        <item x="1"/>
        <item x="6"/>
        <item x="8"/>
        <item x="7"/>
        <item x="9"/>
        <item x="3"/>
        <item x="4"/>
        <item x="2"/>
        <item x="5"/>
        <item t="default"/>
      </items>
    </pivotField>
    <pivotField axis="axisRow" showAll="0">
      <items count="6">
        <item x="0"/>
        <item x="1"/>
        <item x="4"/>
        <item x="3"/>
        <item x="2"/>
        <item t="default"/>
      </items>
    </pivotField>
    <pivotField showAll="0"/>
    <pivotField showAll="0"/>
    <pivotField showAll="0"/>
    <pivotField dataField="1" numFmtId="3" showAll="0" defaultSubtota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6"/>
    </i>
    <i r="1">
      <x v="7"/>
    </i>
    <i r="1">
      <x v="8"/>
    </i>
    <i r="1">
      <x v="9"/>
    </i>
    <i>
      <x v="2"/>
    </i>
    <i r="1">
      <x v="5"/>
    </i>
    <i>
      <x v="3"/>
    </i>
    <i r="1">
      <x v="3"/>
    </i>
    <i>
      <x v="4"/>
    </i>
    <i r="1">
      <x v="2"/>
    </i>
    <i r="1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Schválený rozpočet 2024" fld="5" baseField="0" baseItem="0"/>
    <dataField name=" Leden 2025" fld="6" baseField="0" baseItem="0"/>
    <dataField name=" Únor 2025" fld="7" baseField="0" baseItem="0"/>
    <dataField name=" Březen 2025" fld="8" baseField="0" baseItem="0"/>
  </dataFields>
  <formats count="31">
    <format dxfId="97">
      <pivotArea outline="0" collapsedLevelsAreSubtotals="1" fieldPosition="0"/>
    </format>
    <format dxfId="96">
      <pivotArea field="1" type="button" dataOnly="0" labelOnly="1" outline="0" axis="axisRow" fieldPosition="0"/>
    </format>
    <format dxfId="95">
      <pivotArea field="1" type="button" dataOnly="0" labelOnly="1" outline="0" axis="axisRow" fieldPosition="0"/>
    </format>
    <format dxfId="94">
      <pivotArea grandRow="1" outline="0" collapsedLevelsAreSubtotals="1" fieldPosition="0"/>
    </format>
    <format dxfId="93">
      <pivotArea dataOnly="0" labelOnly="1" grandRow="1" outline="0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1" type="button" dataOnly="0" labelOnly="1" outline="0" axis="axisRow" fieldPosition="0"/>
    </format>
    <format dxfId="89">
      <pivotArea dataOnly="0" labelOnly="1" fieldPosition="0">
        <references count="1">
          <reference field="1" count="0"/>
        </references>
      </pivotArea>
    </format>
    <format dxfId="88">
      <pivotArea dataOnly="0" labelOnly="1" grandRow="1" outline="0" fieldPosition="0"/>
    </format>
    <format dxfId="87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86">
      <pivotArea dataOnly="0" labelOnly="1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85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84">
      <pivotArea dataOnly="0" labelOnly="1" fieldPosition="0">
        <references count="2">
          <reference field="0" count="2">
            <x v="2"/>
            <x v="4"/>
          </reference>
          <reference field="1" count="1" selected="0">
            <x v="4"/>
          </reference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1" type="button" dataOnly="0" labelOnly="1" outline="0" axis="axisRow" fieldPosition="0"/>
    </format>
    <format dxfId="80">
      <pivotArea dataOnly="0" labelOnly="1" fieldPosition="0">
        <references count="1">
          <reference field="1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77">
      <pivotArea dataOnly="0" labelOnly="1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76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75">
      <pivotArea dataOnly="0" labelOnly="1" fieldPosition="0">
        <references count="2">
          <reference field="0" count="2">
            <x v="2"/>
            <x v="4"/>
          </reference>
          <reference field="1" count="1" selected="0">
            <x v="4"/>
          </reference>
        </references>
      </pivotArea>
    </format>
    <format dxfId="74">
      <pivotArea field="1" type="button" dataOnly="0" labelOnly="1" outline="0" axis="axisRow" fieldPosition="0"/>
    </format>
    <format dxfId="73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70">
      <pivotArea dataOnly="0" labelOnly="1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6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68">
      <pivotArea dataOnly="0" labelOnly="1" fieldPosition="0">
        <references count="2">
          <reference field="0" count="2">
            <x v="2"/>
            <x v="4"/>
          </reference>
          <reference field="1" count="1" selected="0">
            <x v="4"/>
          </reference>
        </references>
      </pivotArea>
    </format>
    <format dxfId="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14" cacheId="7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F313" firstHeaderRow="0" firstDataRow="1" firstDataCol="1" rowPageCount="1" colPageCount="1"/>
  <pivotFields count="20">
    <pivotField axis="axisRow" showAll="0" sortType="ascending">
      <items count="35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2"/>
        <item x="27"/>
        <item x="26"/>
        <item x="28"/>
        <item m="1" x="33"/>
        <item x="29"/>
        <item x="30"/>
        <item x="31"/>
        <item t="default"/>
      </items>
    </pivotField>
    <pivotField showAll="0" defaultSubtotal="0"/>
    <pivotField numFmtId="1" showAll="0" defaultSubtotal="0"/>
    <pivotField axis="axisRow" showAll="0">
      <items count="121">
        <item m="1" x="113"/>
        <item x="58"/>
        <item x="110"/>
        <item x="46"/>
        <item x="96"/>
        <item x="32"/>
        <item x="7"/>
        <item x="48"/>
        <item x="80"/>
        <item x="12"/>
        <item x="18"/>
        <item x="11"/>
        <item x="50"/>
        <item x="86"/>
        <item x="62"/>
        <item x="41"/>
        <item x="27"/>
        <item x="71"/>
        <item x="112"/>
        <item x="30"/>
        <item x="59"/>
        <item x="36"/>
        <item x="34"/>
        <item x="56"/>
        <item m="1" x="116"/>
        <item x="74"/>
        <item x="87"/>
        <item x="37"/>
        <item x="35"/>
        <item x="63"/>
        <item x="3"/>
        <item x="68"/>
        <item x="45"/>
        <item x="25"/>
        <item x="49"/>
        <item x="101"/>
        <item x="60"/>
        <item x="13"/>
        <item x="26"/>
        <item x="79"/>
        <item x="90"/>
        <item x="23"/>
        <item x="83"/>
        <item x="40"/>
        <item m="1" x="118"/>
        <item x="105"/>
        <item x="85"/>
        <item x="75"/>
        <item x="47"/>
        <item x="52"/>
        <item m="1" x="114"/>
        <item x="54"/>
        <item x="104"/>
        <item x="94"/>
        <item x="0"/>
        <item x="1"/>
        <item x="42"/>
        <item x="98"/>
        <item x="93"/>
        <item m="1" x="117"/>
        <item x="84"/>
        <item x="66"/>
        <item x="72"/>
        <item x="111"/>
        <item x="33"/>
        <item x="88"/>
        <item x="91"/>
        <item x="69"/>
        <item x="39"/>
        <item x="95"/>
        <item x="57"/>
        <item x="106"/>
        <item x="17"/>
        <item x="14"/>
        <item x="67"/>
        <item x="10"/>
        <item x="16"/>
        <item x="9"/>
        <item x="8"/>
        <item x="28"/>
        <item x="76"/>
        <item x="81"/>
        <item x="65"/>
        <item x="29"/>
        <item m="1" x="119"/>
        <item x="55"/>
        <item x="64"/>
        <item x="92"/>
        <item x="22"/>
        <item x="99"/>
        <item x="89"/>
        <item x="103"/>
        <item x="73"/>
        <item x="15"/>
        <item x="19"/>
        <item x="20"/>
        <item x="2"/>
        <item x="31"/>
        <item x="102"/>
        <item m="1" x="115"/>
        <item x="77"/>
        <item x="38"/>
        <item x="70"/>
        <item x="24"/>
        <item x="97"/>
        <item x="100"/>
        <item x="61"/>
        <item x="82"/>
        <item x="51"/>
        <item x="21"/>
        <item x="6"/>
        <item x="43"/>
        <item x="5"/>
        <item x="107"/>
        <item x="108"/>
        <item x="109"/>
        <item x="44"/>
        <item x="4"/>
        <item x="53"/>
        <item x="78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5">
        <item sd="0" x="13"/>
        <item x="9"/>
        <item x="8"/>
        <item x="12"/>
        <item x="11"/>
        <item x="7"/>
        <item x="0"/>
        <item m="1" x="19"/>
        <item m="1" x="22"/>
        <item m="1" x="17"/>
        <item m="1" x="23"/>
        <item m="1" x="24"/>
        <item m="1" x="21"/>
        <item m="1" x="20"/>
        <item x="2"/>
        <item sd="0" x="15"/>
        <item x="1"/>
        <item x="14"/>
        <item x="3"/>
        <item x="4"/>
        <item x="5"/>
        <item x="6"/>
        <item sd="0" x="10"/>
        <item m="1" x="18"/>
        <item x="16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umFmtId="3" showAll="0"/>
    <pivotField numFmtId="3" showAll="0"/>
    <pivotField dataField="1" numFmtId="3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</pivotFields>
  <rowFields count="5">
    <field x="0"/>
    <field x="10"/>
    <field x="9"/>
    <field x="12"/>
    <field x="3"/>
  </rowFields>
  <rowItems count="309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30"/>
    </i>
    <i r="4">
      <x v="112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9"/>
    </i>
    <i r="4">
      <x v="11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>
      <x v="4"/>
    </i>
    <i r="1">
      <x v="2"/>
    </i>
    <i r="2">
      <x v="1"/>
    </i>
    <i r="3">
      <x v="1"/>
    </i>
    <i r="4">
      <x v="88"/>
    </i>
    <i r="1">
      <x v="5"/>
    </i>
    <i r="2">
      <x v="1"/>
    </i>
    <i r="3">
      <x v="1"/>
    </i>
    <i r="4">
      <x v="109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0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>
      <x v="7"/>
    </i>
    <i r="1">
      <x v="6"/>
    </i>
    <i r="2">
      <x/>
    </i>
    <i r="3">
      <x/>
    </i>
    <i r="4">
      <x v="6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22"/>
    </i>
    <i>
      <x v="10"/>
    </i>
    <i r="1">
      <x v="6"/>
    </i>
    <i r="2">
      <x v="1"/>
    </i>
    <i r="3">
      <x/>
    </i>
    <i r="4">
      <x v="101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/>
    </i>
    <i r="1">
      <x v="3"/>
    </i>
    <i r="2">
      <x v="3"/>
    </i>
    <i r="3">
      <x v="1"/>
    </i>
    <i r="4">
      <x v="116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3">
      <x v="1"/>
    </i>
    <i r="4">
      <x v="70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8" hier="-1"/>
  </pageFields>
  <dataFields count="5">
    <dataField name=" Schválený rozpočet 2024" fld="15" baseField="0" baseItem="0"/>
    <dataField name=" Nevyčerpané výdaje akce" fld="16" baseField="9" baseItem="2"/>
    <dataField name=" Leden 2025" fld="17" baseField="9" baseItem="2"/>
    <dataField name=" Únor 2025" fld="18" baseField="9" baseItem="2"/>
    <dataField name=" Březen 2025" fld="19" baseField="9" baseItem="2"/>
  </dataFields>
  <formats count="4"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8" count="0"/>
        </references>
      </pivotArea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1" cacheId="7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95" firstHeaderRow="0" firstDataRow="1" firstDataCol="1"/>
  <pivotFields count="20">
    <pivotField axis="axisRow" showAll="0">
      <items count="35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2"/>
        <item x="27"/>
        <item x="26"/>
        <item x="28"/>
        <item m="1" x="33"/>
        <item x="29"/>
        <item x="30"/>
        <item x="31"/>
        <item t="default"/>
      </items>
    </pivotField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13"/>
        <item x="9"/>
        <item x="8"/>
        <item x="1"/>
        <item x="14"/>
        <item x="12"/>
        <item x="11"/>
        <item m="1" x="18"/>
        <item x="16"/>
        <item x="7"/>
        <item x="0"/>
        <item x="10"/>
        <item x="4"/>
        <item x="3"/>
        <item x="6"/>
        <item x="5"/>
        <item x="15"/>
        <item m="1" x="19"/>
        <item m="1" x="22"/>
        <item m="1" x="17"/>
        <item m="1" x="23"/>
        <item m="1" x="20"/>
        <item m="1" x="24"/>
        <item m="1" x="21"/>
        <item x="2"/>
        <item t="default"/>
      </items>
    </pivotField>
    <pivotField axis="axisRow" showAll="0" defaultSubtotal="0">
      <items count="2">
        <item x="1"/>
        <item x="0"/>
      </items>
    </pivotField>
    <pivotField showAll="0"/>
    <pivotField numFmtId="3" showAll="0"/>
    <pivotField numFmtId="3" showAll="0"/>
    <pivotField dataField="1" numFmtId="3" showAll="0"/>
    <pivotField dataField="1" showAll="0"/>
    <pivotField dataField="1" numFmtId="3" showAll="0"/>
    <pivotField dataField="1" showAll="0"/>
    <pivotField dataField="1" showAll="0"/>
  </pivotFields>
  <rowFields count="3">
    <field x="11"/>
    <field x="0"/>
    <field x="10"/>
  </rowFields>
  <rowItems count="92">
    <i>
      <x/>
    </i>
    <i r="1">
      <x/>
    </i>
    <i r="2">
      <x v="3"/>
    </i>
    <i r="1">
      <x v="1"/>
    </i>
    <i r="2">
      <x v="24"/>
    </i>
    <i r="1">
      <x v="3"/>
    </i>
    <i r="2">
      <x v="24"/>
    </i>
    <i r="1">
      <x v="4"/>
    </i>
    <i r="2">
      <x v="2"/>
    </i>
    <i r="2">
      <x v="9"/>
    </i>
    <i r="2">
      <x v="24"/>
    </i>
    <i r="1">
      <x v="5"/>
    </i>
    <i r="2">
      <x v="1"/>
    </i>
    <i r="1">
      <x v="13"/>
    </i>
    <i r="2">
      <x/>
    </i>
    <i r="2">
      <x v="5"/>
    </i>
    <i r="1">
      <x v="14"/>
    </i>
    <i r="2">
      <x v="6"/>
    </i>
    <i r="1">
      <x v="16"/>
    </i>
    <i r="2">
      <x v="4"/>
    </i>
    <i r="1">
      <x v="17"/>
    </i>
    <i r="2">
      <x v="24"/>
    </i>
    <i r="1">
      <x v="18"/>
    </i>
    <i r="2">
      <x v="24"/>
    </i>
    <i r="1">
      <x v="27"/>
    </i>
    <i r="2">
      <x v="24"/>
    </i>
    <i r="1">
      <x v="28"/>
    </i>
    <i r="2">
      <x v="24"/>
    </i>
    <i r="1">
      <x v="29"/>
    </i>
    <i r="2">
      <x v="8"/>
    </i>
    <i r="1">
      <x v="33"/>
    </i>
    <i r="2">
      <x v="24"/>
    </i>
    <i>
      <x v="1"/>
    </i>
    <i r="1">
      <x/>
    </i>
    <i r="2">
      <x v="10"/>
    </i>
    <i r="1">
      <x v="1"/>
    </i>
    <i r="2">
      <x v="10"/>
    </i>
    <i r="1">
      <x v="2"/>
    </i>
    <i r="2">
      <x v="10"/>
    </i>
    <i r="1">
      <x v="3"/>
    </i>
    <i r="2">
      <x v="10"/>
    </i>
    <i r="2">
      <x v="12"/>
    </i>
    <i r="2">
      <x v="13"/>
    </i>
    <i r="1">
      <x v="4"/>
    </i>
    <i r="2">
      <x v="10"/>
    </i>
    <i r="2">
      <x v="14"/>
    </i>
    <i r="2">
      <x v="15"/>
    </i>
    <i r="1">
      <x v="5"/>
    </i>
    <i r="2">
      <x v="10"/>
    </i>
    <i r="1">
      <x v="6"/>
    </i>
    <i r="2">
      <x v="10"/>
    </i>
    <i r="1">
      <x v="7"/>
    </i>
    <i r="2">
      <x v="10"/>
    </i>
    <i r="1">
      <x v="8"/>
    </i>
    <i r="2">
      <x v="10"/>
    </i>
    <i r="1">
      <x v="9"/>
    </i>
    <i r="2">
      <x v="10"/>
    </i>
    <i r="2">
      <x v="11"/>
    </i>
    <i r="1">
      <x v="10"/>
    </i>
    <i r="2">
      <x v="10"/>
    </i>
    <i r="1">
      <x v="11"/>
    </i>
    <i r="2">
      <x v="10"/>
    </i>
    <i r="1">
      <x v="12"/>
    </i>
    <i r="2">
      <x v="10"/>
    </i>
    <i r="1">
      <x v="14"/>
    </i>
    <i r="2">
      <x v="10"/>
    </i>
    <i r="1">
      <x v="15"/>
    </i>
    <i r="2">
      <x v="10"/>
    </i>
    <i r="1">
      <x v="16"/>
    </i>
    <i r="2">
      <x v="10"/>
    </i>
    <i r="1">
      <x v="19"/>
    </i>
    <i r="2">
      <x v="10"/>
    </i>
    <i r="1">
      <x v="20"/>
    </i>
    <i r="2">
      <x v="10"/>
    </i>
    <i r="1">
      <x v="21"/>
    </i>
    <i r="2">
      <x v="10"/>
    </i>
    <i r="1">
      <x v="22"/>
    </i>
    <i r="2">
      <x v="10"/>
    </i>
    <i r="1">
      <x v="23"/>
    </i>
    <i r="2">
      <x v="10"/>
    </i>
    <i r="1">
      <x v="24"/>
    </i>
    <i r="2">
      <x v="10"/>
    </i>
    <i r="1">
      <x v="25"/>
    </i>
    <i r="2">
      <x v="10"/>
    </i>
    <i r="1">
      <x v="29"/>
    </i>
    <i r="2">
      <x v="10"/>
    </i>
    <i r="2">
      <x v="16"/>
    </i>
    <i r="1">
      <x v="31"/>
    </i>
    <i r="2">
      <x v="10"/>
    </i>
    <i r="1">
      <x v="32"/>
    </i>
    <i r="2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Schválený rozpočet 2024" fld="15" baseField="0" baseItem="0"/>
    <dataField name=" Nevyčerpané výdaje akce" fld="16" baseField="0" baseItem="1"/>
    <dataField name=" Leden 2025" fld="17" baseField="0" baseItem="0"/>
    <dataField name=" Únor 2025" fld="18" baseField="10" baseItem="0"/>
    <dataField name=" Březen 2025" fld="19" baseField="10" baseItem="0"/>
  </dataFields>
  <formats count="2">
    <format dxfId="62">
      <pivotArea outline="0" collapsedLevelsAreSubtotals="1" fieldPosition="0"/>
    </format>
    <format dxfId="6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2" cacheId="4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48" firstHeaderRow="0" firstDataRow="1" firstDataCol="1"/>
  <pivotFields count="10">
    <pivotField axis="axisRow" showAll="0">
      <items count="25">
        <item x="0"/>
        <item x="10"/>
        <item x="17"/>
        <item x="7"/>
        <item x="16"/>
        <item x="13"/>
        <item x="6"/>
        <item x="8"/>
        <item x="3"/>
        <item x="4"/>
        <item x="2"/>
        <item m="1" x="23"/>
        <item x="12"/>
        <item x="15"/>
        <item x="5"/>
        <item m="1" x="19"/>
        <item x="1"/>
        <item m="1" x="22"/>
        <item m="1" x="21"/>
        <item x="11"/>
        <item x="9"/>
        <item x="18"/>
        <item m="1" x="20"/>
        <item x="14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/>
    <pivotField dataField="1" showAll="0"/>
    <pivotField dataField="1" showAll="0"/>
  </pivotFields>
  <rowFields count="4">
    <field x="2"/>
    <field x="3"/>
    <field x="1"/>
    <field x="0"/>
  </rowFields>
  <rowItems count="45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3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7" baseField="2" baseItem="3"/>
    <dataField name="Upravený rozpočet  2023" fld="8" baseField="0" baseItem="0"/>
    <dataField name="Návrh rozpočtu  2024" fld="9" baseField="0" baseItem="0"/>
  </dataFields>
  <formats count="4"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14" cacheId="7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F47" firstHeaderRow="0" firstDataRow="1" firstDataCol="1" rowPageCount="1" colPageCount="1"/>
  <pivotFields count="20">
    <pivotField axis="axisRow" showAll="0" sortType="ascending">
      <items count="35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2"/>
        <item sd="0" x="27"/>
        <item sd="0" x="26"/>
        <item sd="0" x="28"/>
        <item sd="0" m="1" x="33"/>
        <item sd="0" x="29"/>
        <item sd="0" x="30"/>
        <item sd="0" x="31"/>
        <item t="default"/>
      </items>
    </pivotField>
    <pivotField showAll="0" defaultSubtotal="0"/>
    <pivotField numFmtId="1" showAll="0" defaultSubtotal="0"/>
    <pivotField axis="axisRow" showAll="0">
      <items count="121">
        <item m="1" x="113"/>
        <item x="58"/>
        <item x="110"/>
        <item x="46"/>
        <item x="96"/>
        <item x="32"/>
        <item x="7"/>
        <item x="48"/>
        <item x="80"/>
        <item x="12"/>
        <item x="18"/>
        <item x="11"/>
        <item x="50"/>
        <item x="86"/>
        <item x="62"/>
        <item x="41"/>
        <item x="27"/>
        <item x="71"/>
        <item x="112"/>
        <item x="30"/>
        <item x="59"/>
        <item x="36"/>
        <item x="34"/>
        <item x="56"/>
        <item m="1" x="116"/>
        <item x="74"/>
        <item x="87"/>
        <item x="37"/>
        <item x="35"/>
        <item x="63"/>
        <item x="3"/>
        <item x="68"/>
        <item x="45"/>
        <item x="25"/>
        <item x="49"/>
        <item x="101"/>
        <item x="60"/>
        <item x="13"/>
        <item x="26"/>
        <item x="79"/>
        <item x="90"/>
        <item x="23"/>
        <item x="83"/>
        <item x="40"/>
        <item m="1" x="118"/>
        <item x="105"/>
        <item x="85"/>
        <item x="75"/>
        <item x="47"/>
        <item x="52"/>
        <item m="1" x="114"/>
        <item x="54"/>
        <item x="104"/>
        <item x="94"/>
        <item x="0"/>
        <item x="1"/>
        <item x="42"/>
        <item x="98"/>
        <item x="93"/>
        <item m="1" x="117"/>
        <item x="84"/>
        <item x="66"/>
        <item x="72"/>
        <item x="111"/>
        <item x="33"/>
        <item x="88"/>
        <item x="91"/>
        <item x="69"/>
        <item x="39"/>
        <item x="95"/>
        <item x="57"/>
        <item x="106"/>
        <item x="17"/>
        <item x="14"/>
        <item x="67"/>
        <item x="10"/>
        <item x="16"/>
        <item x="9"/>
        <item x="8"/>
        <item x="28"/>
        <item x="76"/>
        <item x="81"/>
        <item x="65"/>
        <item x="29"/>
        <item m="1" x="119"/>
        <item x="55"/>
        <item x="64"/>
        <item x="92"/>
        <item x="22"/>
        <item x="99"/>
        <item x="89"/>
        <item x="103"/>
        <item x="73"/>
        <item x="15"/>
        <item x="19"/>
        <item x="20"/>
        <item x="2"/>
        <item x="31"/>
        <item x="102"/>
        <item m="1" x="115"/>
        <item x="77"/>
        <item x="38"/>
        <item x="70"/>
        <item x="24"/>
        <item x="97"/>
        <item x="100"/>
        <item x="61"/>
        <item x="82"/>
        <item x="51"/>
        <item x="21"/>
        <item x="6"/>
        <item x="43"/>
        <item x="5"/>
        <item x="107"/>
        <item x="108"/>
        <item x="109"/>
        <item x="44"/>
        <item x="4"/>
        <item x="53"/>
        <item x="78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5">
        <item sd="0" x="13"/>
        <item sd="0" x="9"/>
        <item sd="0" x="8"/>
        <item sd="0" x="1"/>
        <item x="14"/>
        <item sd="0" x="12"/>
        <item sd="0" x="11"/>
        <item m="1" x="18"/>
        <item sd="0" x="16"/>
        <item sd="0" x="7"/>
        <item sd="0" x="0"/>
        <item x="10"/>
        <item x="4"/>
        <item x="3"/>
        <item x="6"/>
        <item x="5"/>
        <item x="15"/>
        <item sd="0" m="1" x="19"/>
        <item sd="0" m="1" x="22"/>
        <item sd="0" m="1" x="17"/>
        <item sd="0" m="1" x="23"/>
        <item m="1" x="20"/>
        <item sd="0" m="1" x="24"/>
        <item sd="0" m="1" x="21"/>
        <item sd="0" x="2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umFmtId="3" showAll="0"/>
    <pivotField numFmtId="3" showAll="0"/>
    <pivotField dataField="1" numFmtId="3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</pivotFields>
  <rowFields count="4">
    <field x="12"/>
    <field x="0"/>
    <field x="10"/>
    <field x="3"/>
  </rowFields>
  <rowItems count="4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1"/>
    </i>
    <i r="1">
      <x v="32"/>
    </i>
    <i r="1">
      <x v="33"/>
    </i>
    <i>
      <x v="1"/>
    </i>
    <i r="1">
      <x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9" hier="-1"/>
  </pageFields>
  <dataFields count="5">
    <dataField name=" Schválený rozpočet 2024" fld="15" baseField="0" baseItem="0"/>
    <dataField name=" Nevyčerpaná akce" fld="16" baseField="0" baseItem="0"/>
    <dataField name=" Leden 2025" fld="17" baseField="0" baseItem="0"/>
    <dataField name=" Únor 2025" fld="18" baseField="0" baseItem="25"/>
    <dataField name=" Březen 2025" fld="19" baseField="0" baseItem="25"/>
  </dataFields>
  <formats count="4"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9" count="0"/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1" cacheId="4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D53" firstHeaderRow="0" firstDataRow="1" firstDataCol="1"/>
  <pivotFields count="10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6"/>
        <item m="1" x="4"/>
        <item m="1" x="5"/>
        <item t="default"/>
      </items>
    </pivotField>
    <pivotField showAll="0"/>
    <pivotField axis="axisRow" showAll="0">
      <items count="9">
        <item x="2"/>
        <item x="4"/>
        <item x="3"/>
        <item x="1"/>
        <item x="6"/>
        <item x="7"/>
        <item x="0"/>
        <item x="5"/>
        <item t="default"/>
      </items>
    </pivotField>
    <pivotField axis="axisRow" numFmtId="49" showAll="0">
      <items count="15">
        <item x="2"/>
        <item x="3"/>
        <item x="4"/>
        <item x="1"/>
        <item x="0"/>
        <item x="6"/>
        <item x="8"/>
        <item x="5"/>
        <item x="7"/>
        <item x="9"/>
        <item x="10"/>
        <item x="13"/>
        <item x="11"/>
        <item x="12"/>
        <item t="default"/>
      </items>
    </pivotField>
    <pivotField numFmtId="49" showAll="0"/>
    <pivotField dataField="1" showAll="0"/>
    <pivotField dataField="1" showAll="0"/>
    <pivotField dataField="1" showAll="0"/>
  </pivotFields>
  <rowFields count="4">
    <field x="2"/>
    <field x="1"/>
    <field x="4"/>
    <field x="5"/>
  </rowFields>
  <rowItems count="50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3"/>
    </i>
    <i r="1">
      <x v="8"/>
    </i>
    <i r="2">
      <x v="5"/>
    </i>
    <i r="3"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7" baseField="2" baseItem="0"/>
    <dataField name="Upravený rozpočet  2023" fld="8" baseField="2" baseItem="0"/>
    <dataField name="Návrh rozpočtu na rok 2024" fld="9" baseField="2" baseItem="0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14" cacheId="7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C38" firstHeaderRow="0" firstDataRow="1" firstDataCol="1" rowPageCount="1" colPageCount="1"/>
  <pivotFields count="20">
    <pivotField axis="axisRow" showAll="0">
      <items count="35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2"/>
        <item sd="0" x="27"/>
        <item sd="0" x="26"/>
        <item sd="0" x="28"/>
        <item sd="0" m="1" x="33"/>
        <item sd="0" x="29"/>
        <item sd="0" x="30"/>
        <item sd="0" x="31"/>
        <item t="default"/>
      </items>
    </pivotField>
    <pivotField showAll="0" defaultSubtotal="0"/>
    <pivotField axis="axisRow" numFmtId="1" showAll="0" defaultSubtotal="0">
      <items count="39">
        <item x="17"/>
        <item x="14"/>
        <item x="19"/>
        <item x="20"/>
        <item x="21"/>
        <item x="23"/>
        <item x="6"/>
        <item x="7"/>
        <item x="8"/>
        <item x="35"/>
        <item x="9"/>
        <item x="13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1"/>
        <item x="12"/>
        <item x="32"/>
        <item x="10"/>
        <item x="16"/>
        <item x="4"/>
        <item x="5"/>
        <item x="38"/>
        <item x="22"/>
        <item x="31"/>
        <item x="2"/>
        <item x="33"/>
        <item x="34"/>
        <item x="15"/>
        <item x="3"/>
      </items>
    </pivotField>
    <pivotField axis="axisRow" showAll="0">
      <items count="121">
        <item m="1" x="113"/>
        <item x="58"/>
        <item x="110"/>
        <item x="46"/>
        <item x="96"/>
        <item x="32"/>
        <item x="7"/>
        <item x="48"/>
        <item x="80"/>
        <item x="12"/>
        <item x="18"/>
        <item x="11"/>
        <item x="50"/>
        <item x="86"/>
        <item x="62"/>
        <item x="41"/>
        <item x="27"/>
        <item x="71"/>
        <item x="112"/>
        <item x="30"/>
        <item x="59"/>
        <item x="36"/>
        <item x="34"/>
        <item x="56"/>
        <item m="1" x="116"/>
        <item x="74"/>
        <item x="87"/>
        <item x="37"/>
        <item x="35"/>
        <item x="63"/>
        <item x="3"/>
        <item x="68"/>
        <item x="45"/>
        <item x="25"/>
        <item x="49"/>
        <item x="101"/>
        <item x="60"/>
        <item x="13"/>
        <item x="26"/>
        <item x="79"/>
        <item x="90"/>
        <item x="23"/>
        <item x="83"/>
        <item x="40"/>
        <item m="1" x="118"/>
        <item x="105"/>
        <item x="85"/>
        <item x="75"/>
        <item x="47"/>
        <item x="52"/>
        <item m="1" x="114"/>
        <item x="54"/>
        <item x="104"/>
        <item x="94"/>
        <item x="0"/>
        <item x="5"/>
        <item x="1"/>
        <item x="42"/>
        <item x="98"/>
        <item x="93"/>
        <item m="1" x="117"/>
        <item x="84"/>
        <item x="66"/>
        <item x="72"/>
        <item x="111"/>
        <item x="33"/>
        <item x="88"/>
        <item x="91"/>
        <item x="69"/>
        <item x="39"/>
        <item x="95"/>
        <item x="57"/>
        <item x="106"/>
        <item x="17"/>
        <item x="14"/>
        <item x="67"/>
        <item x="10"/>
        <item x="16"/>
        <item x="9"/>
        <item x="8"/>
        <item x="43"/>
        <item x="28"/>
        <item x="76"/>
        <item x="81"/>
        <item x="65"/>
        <item x="29"/>
        <item m="1" x="119"/>
        <item x="109"/>
        <item x="107"/>
        <item x="108"/>
        <item x="55"/>
        <item x="64"/>
        <item x="92"/>
        <item x="22"/>
        <item x="99"/>
        <item x="89"/>
        <item x="103"/>
        <item x="73"/>
        <item x="15"/>
        <item x="19"/>
        <item x="20"/>
        <item x="2"/>
        <item x="31"/>
        <item x="102"/>
        <item m="1" x="115"/>
        <item x="77"/>
        <item x="38"/>
        <item x="70"/>
        <item x="24"/>
        <item x="97"/>
        <item x="100"/>
        <item x="61"/>
        <item x="82"/>
        <item x="51"/>
        <item x="21"/>
        <item x="6"/>
        <item x="44"/>
        <item x="4"/>
        <item x="53"/>
        <item x="78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 defaultSubtotal="0"/>
    <pivotField showAll="0"/>
    <pivotField dataField="1" numFmtId="3" showAll="0"/>
    <pivotField dataField="1" numFmtId="3" showAll="0"/>
    <pivotField numFmtId="3" showAll="0" defaultSubtotal="0"/>
    <pivotField showAll="0" defaultSubtotal="0"/>
    <pivotField numFmtId="3" showAll="0" defaultSubtotal="0"/>
    <pivotField showAll="0" defaultSubtotal="0"/>
    <pivotField showAll="0" defaultSubtotal="0"/>
  </pivotFields>
  <rowFields count="4">
    <field x="0"/>
    <field x="2"/>
    <field x="5"/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Schválený rozpočet  2023" fld="13" baseField="6" baseItem="0"/>
    <dataField name="Upravený rozpočet  2023" fld="14" baseField="0" baseItem="0"/>
  </dataFields>
  <formats count="5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T123" totalsRowShown="0" headerRowDxfId="60" dataDxfId="59">
  <autoFilter ref="A3:T123"/>
  <tableColumns count="20">
    <tableColumn id="2" name="Oddíl a paragraf rozpočtu" dataDxfId="58"/>
    <tableColumn id="12" name="ODPA" dataDxfId="57"/>
    <tableColumn id="3" name="POL" dataDxfId="56"/>
    <tableColumn id="17" name="Popis položky" dataDxfId="55"/>
    <tableColumn id="18" name="UZ" dataDxfId="54"/>
    <tableColumn id="15" name="ORJ" dataDxfId="53"/>
    <tableColumn id="16" name="ORG" dataDxfId="52"/>
    <tableColumn id="4" name="Kapitola" dataDxfId="51"/>
    <tableColumn id="5" name="ORJ - Správce rozpočtu" dataDxfId="50"/>
    <tableColumn id="14" name="ORJ - Správce" dataDxfId="49"/>
    <tableColumn id="6" name="Akce" dataDxfId="48"/>
    <tableColumn id="20" name="Akce?" dataDxfId="47"/>
    <tableColumn id="7" name="Druh výdaje" dataDxfId="46"/>
    <tableColumn id="8" name="Schválený rozpočet 2023" dataDxfId="45"/>
    <tableColumn id="9" name="Upravený rozpočet 2023" dataDxfId="44"/>
    <tableColumn id="10" name="Schválený rozpočet 2024" dataDxfId="43"/>
    <tableColumn id="1" name="Nevyčerpaná akce" dataDxfId="42"/>
    <tableColumn id="11" name="Leden 2025" dataDxfId="41">
      <calculatedColumnFormula>Tabulka2[[#This Row],[Schválený rozpočet 2024]]/12</calculatedColumnFormula>
    </tableColumn>
    <tableColumn id="13" name="Únor 2025" dataDxfId="40">
      <calculatedColumnFormula>Tabulka2[[#This Row],[Schválený rozpočet 2024]]/12</calculatedColumnFormula>
    </tableColumn>
    <tableColumn id="19" name="Březen 2025" dataDxfId="39">
      <calculatedColumnFormula>Tabulka2[[#This Row],[Schválený rozpočet 2024]]/12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J28" totalsRowShown="0" headerRowDxfId="30" dataDxfId="29">
  <autoFilter ref="A4:J28"/>
  <tableColumns count="10">
    <tableColumn id="1" name="Položka" dataDxfId="28"/>
    <tableColumn id="2" name="Seskupení položek" dataDxfId="27"/>
    <tableColumn id="3" name="Třída" dataDxfId="26"/>
    <tableColumn id="4" name="ORG" dataDxfId="25"/>
    <tableColumn id="5" name="ODPA" dataDxfId="24"/>
    <tableColumn id="6" name="POL" dataDxfId="23"/>
    <tableColumn id="7" name="ORJ" dataDxfId="22"/>
    <tableColumn id="8" name="Schválený rozpočet 2023" dataDxfId="21"/>
    <tableColumn id="9" name="Upravený rozpočet 2023" dataDxfId="20"/>
    <tableColumn id="10" name="Návrh rozpočtu 2024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32:J36" totalsRowShown="0" headerRowDxfId="18" dataDxfId="17">
  <autoFilter ref="A32:J36"/>
  <tableColumns count="10">
    <tableColumn id="1" name="Položka" dataDxfId="16"/>
    <tableColumn id="2" name="Seskupení položek" dataDxfId="15"/>
    <tableColumn id="3" name="Třída" dataDxfId="14"/>
    <tableColumn id="4" name="ORG" dataDxfId="13"/>
    <tableColumn id="5" name="ODPA" dataDxfId="12"/>
    <tableColumn id="6" name="POL" dataDxfId="11"/>
    <tableColumn id="7" name="ORJ" dataDxfId="10"/>
    <tableColumn id="8" name="Schválený rozpočet 2023" dataDxfId="9"/>
    <tableColumn id="9" name="Upravený rozpočet 2023" dataDxfId="8"/>
    <tableColumn id="10" name="Návrh rozpočtu 2024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H92"/>
  <sheetViews>
    <sheetView tabSelected="1" topLeftCell="A70" zoomScaleNormal="100" workbookViewId="0">
      <selection activeCell="K23" sqref="K23"/>
    </sheetView>
  </sheetViews>
  <sheetFormatPr defaultRowHeight="15" x14ac:dyDescent="0.25"/>
  <cols>
    <col min="1" max="1" width="45.42578125" customWidth="1"/>
    <col min="2" max="2" width="13.28515625" style="30" customWidth="1"/>
    <col min="3" max="3" width="12.7109375" style="30" customWidth="1"/>
    <col min="4" max="4" width="11.28515625" style="30" customWidth="1"/>
    <col min="5" max="5" width="10.28515625" customWidth="1"/>
    <col min="6" max="6" width="12" customWidth="1"/>
  </cols>
  <sheetData>
    <row r="1" spans="1:6" ht="18.75" x14ac:dyDescent="0.3">
      <c r="A1" s="29" t="s">
        <v>338</v>
      </c>
    </row>
    <row r="2" spans="1:6" ht="18.75" x14ac:dyDescent="0.3">
      <c r="A2" s="29" t="s">
        <v>200</v>
      </c>
    </row>
    <row r="4" spans="1:6" s="41" customFormat="1" ht="42.75" customHeight="1" x14ac:dyDescent="0.25">
      <c r="A4" s="173" t="s">
        <v>167</v>
      </c>
      <c r="B4" s="41" t="s">
        <v>345</v>
      </c>
      <c r="C4" s="41" t="s">
        <v>344</v>
      </c>
      <c r="D4" s="41" t="s">
        <v>346</v>
      </c>
      <c r="E4" s="41" t="s">
        <v>347</v>
      </c>
      <c r="F4" s="41" t="s">
        <v>348</v>
      </c>
    </row>
    <row r="5" spans="1:6" x14ac:dyDescent="0.25">
      <c r="A5" s="15" t="s">
        <v>11</v>
      </c>
      <c r="B5" s="30">
        <v>2900000</v>
      </c>
      <c r="C5" s="30">
        <v>0</v>
      </c>
      <c r="D5" s="30">
        <v>200000</v>
      </c>
      <c r="E5" s="30">
        <v>200000</v>
      </c>
      <c r="F5" s="30">
        <v>200000</v>
      </c>
    </row>
    <row r="6" spans="1:6" x14ac:dyDescent="0.25">
      <c r="A6" s="150" t="s">
        <v>305</v>
      </c>
      <c r="B6" s="30">
        <v>2400000</v>
      </c>
      <c r="C6" s="30">
        <v>0</v>
      </c>
      <c r="D6" s="30">
        <v>200000</v>
      </c>
      <c r="E6" s="30">
        <v>200000</v>
      </c>
      <c r="F6" s="30">
        <v>200000</v>
      </c>
    </row>
    <row r="7" spans="1:6" x14ac:dyDescent="0.25">
      <c r="A7" s="151" t="s">
        <v>312</v>
      </c>
      <c r="B7" s="30">
        <v>500000</v>
      </c>
      <c r="C7" s="30">
        <v>0</v>
      </c>
      <c r="D7" s="30">
        <v>0</v>
      </c>
      <c r="E7" s="30">
        <v>0</v>
      </c>
      <c r="F7" s="30">
        <v>0</v>
      </c>
    </row>
    <row r="8" spans="1:6" x14ac:dyDescent="0.25">
      <c r="A8" s="15" t="s">
        <v>19</v>
      </c>
      <c r="B8" s="30">
        <v>100000</v>
      </c>
      <c r="C8" s="30">
        <v>0</v>
      </c>
      <c r="D8" s="30">
        <v>8333.3333333333339</v>
      </c>
      <c r="E8" s="30">
        <v>8333.3333333333339</v>
      </c>
      <c r="F8" s="30">
        <v>8333.3333333333339</v>
      </c>
    </row>
    <row r="9" spans="1:6" x14ac:dyDescent="0.25">
      <c r="A9" s="150" t="s">
        <v>305</v>
      </c>
      <c r="B9" s="30">
        <v>100000</v>
      </c>
      <c r="C9" s="30">
        <v>0</v>
      </c>
      <c r="D9" s="30">
        <v>8333.3333333333339</v>
      </c>
      <c r="E9" s="30">
        <v>8333.3333333333339</v>
      </c>
      <c r="F9" s="30">
        <v>8333.3333333333339</v>
      </c>
    </row>
    <row r="10" spans="1:6" x14ac:dyDescent="0.25">
      <c r="A10" s="150" t="s">
        <v>28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5">
      <c r="A11" s="15" t="s">
        <v>21</v>
      </c>
      <c r="B11" s="30">
        <v>120000</v>
      </c>
      <c r="C11" s="30">
        <v>0</v>
      </c>
      <c r="D11" s="30">
        <v>10000</v>
      </c>
      <c r="E11" s="30">
        <v>10000</v>
      </c>
      <c r="F11" s="30">
        <v>10000</v>
      </c>
    </row>
    <row r="12" spans="1:6" x14ac:dyDescent="0.25">
      <c r="A12" s="150" t="s">
        <v>305</v>
      </c>
      <c r="B12" s="30">
        <v>120000</v>
      </c>
      <c r="C12" s="30">
        <v>0</v>
      </c>
      <c r="D12" s="30">
        <v>10000</v>
      </c>
      <c r="E12" s="30">
        <v>10000</v>
      </c>
      <c r="F12" s="30">
        <v>10000</v>
      </c>
    </row>
    <row r="13" spans="1:6" x14ac:dyDescent="0.25">
      <c r="A13" s="15" t="s">
        <v>23</v>
      </c>
      <c r="B13" s="30">
        <v>6934000</v>
      </c>
      <c r="C13" s="30">
        <v>0</v>
      </c>
      <c r="D13" s="30">
        <v>577833.33333333337</v>
      </c>
      <c r="E13" s="30">
        <v>577833.33333333337</v>
      </c>
      <c r="F13" s="30">
        <v>577833.33333333337</v>
      </c>
    </row>
    <row r="14" spans="1:6" x14ac:dyDescent="0.25">
      <c r="A14" s="150" t="s">
        <v>305</v>
      </c>
      <c r="B14" s="30">
        <v>1900000</v>
      </c>
      <c r="C14" s="30">
        <v>0</v>
      </c>
      <c r="D14" s="30">
        <v>158333.33333333334</v>
      </c>
      <c r="E14" s="30">
        <v>158333.33333333334</v>
      </c>
      <c r="F14" s="30">
        <v>158333.33333333334</v>
      </c>
    </row>
    <row r="15" spans="1:6" x14ac:dyDescent="0.25">
      <c r="A15" s="150" t="s">
        <v>28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</row>
    <row r="16" spans="1:6" x14ac:dyDescent="0.25">
      <c r="A16" s="150" t="s">
        <v>328</v>
      </c>
      <c r="B16" s="30">
        <v>2200000</v>
      </c>
      <c r="C16" s="30">
        <v>0</v>
      </c>
      <c r="D16" s="30">
        <v>183333.33333333334</v>
      </c>
      <c r="E16" s="30">
        <v>183333.33333333334</v>
      </c>
      <c r="F16" s="30">
        <v>183333.33333333334</v>
      </c>
    </row>
    <row r="17" spans="1:6" x14ac:dyDescent="0.25">
      <c r="A17" s="150" t="s">
        <v>329</v>
      </c>
      <c r="B17" s="30">
        <v>2834000</v>
      </c>
      <c r="C17" s="30">
        <v>0</v>
      </c>
      <c r="D17" s="30">
        <v>236166.66666666666</v>
      </c>
      <c r="E17" s="30">
        <v>236166.66666666666</v>
      </c>
      <c r="F17" s="30">
        <v>236166.66666666666</v>
      </c>
    </row>
    <row r="18" spans="1:6" x14ac:dyDescent="0.25">
      <c r="A18" s="15" t="s">
        <v>35</v>
      </c>
      <c r="B18" s="30">
        <v>20000000</v>
      </c>
      <c r="C18" s="30">
        <v>232000</v>
      </c>
      <c r="D18" s="30">
        <v>1498666.6666666665</v>
      </c>
      <c r="E18" s="30">
        <v>1266666.6666666665</v>
      </c>
      <c r="F18" s="30">
        <v>1266666.6666666665</v>
      </c>
    </row>
    <row r="19" spans="1:6" x14ac:dyDescent="0.25">
      <c r="A19" s="151" t="s">
        <v>304</v>
      </c>
      <c r="B19" s="30">
        <v>4800000</v>
      </c>
      <c r="C19" s="30">
        <v>232000</v>
      </c>
      <c r="D19" s="30">
        <v>232000</v>
      </c>
      <c r="E19" s="30">
        <v>0</v>
      </c>
      <c r="F19" s="30">
        <v>0</v>
      </c>
    </row>
    <row r="20" spans="1:6" x14ac:dyDescent="0.25">
      <c r="A20" s="151" t="s">
        <v>306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</row>
    <row r="21" spans="1:6" x14ac:dyDescent="0.25">
      <c r="A21" s="150" t="s">
        <v>305</v>
      </c>
      <c r="B21" s="30">
        <v>700000</v>
      </c>
      <c r="C21" s="30">
        <v>0</v>
      </c>
      <c r="D21" s="30">
        <v>58333.333333333328</v>
      </c>
      <c r="E21" s="30">
        <v>58333.333333333328</v>
      </c>
      <c r="F21" s="30">
        <v>58333.333333333328</v>
      </c>
    </row>
    <row r="22" spans="1:6" x14ac:dyDescent="0.25">
      <c r="A22" s="150" t="s">
        <v>28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150" t="s">
        <v>330</v>
      </c>
      <c r="B23" s="30">
        <v>14500000</v>
      </c>
      <c r="C23" s="30">
        <v>0</v>
      </c>
      <c r="D23" s="30">
        <v>1208333.3333333333</v>
      </c>
      <c r="E23" s="30">
        <v>1208333.3333333333</v>
      </c>
      <c r="F23" s="30">
        <v>1208333.3333333333</v>
      </c>
    </row>
    <row r="24" spans="1:6" x14ac:dyDescent="0.25">
      <c r="A24" s="150" t="s">
        <v>331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</row>
    <row r="25" spans="1:6" x14ac:dyDescent="0.25">
      <c r="A25" s="15" t="s">
        <v>43</v>
      </c>
      <c r="B25" s="30">
        <v>4601000</v>
      </c>
      <c r="C25" s="30">
        <v>4327400</v>
      </c>
      <c r="D25" s="30">
        <v>4334066.666666667</v>
      </c>
      <c r="E25" s="30">
        <v>6666.6666666666661</v>
      </c>
      <c r="F25" s="30">
        <v>6666.6666666666661</v>
      </c>
    </row>
    <row r="26" spans="1:6" x14ac:dyDescent="0.25">
      <c r="A26" s="151" t="s">
        <v>308</v>
      </c>
      <c r="B26" s="30">
        <v>4521000</v>
      </c>
      <c r="C26" s="30">
        <v>4327400</v>
      </c>
      <c r="D26" s="30">
        <v>4327400</v>
      </c>
      <c r="E26" s="30">
        <v>0</v>
      </c>
      <c r="F26" s="30">
        <v>0</v>
      </c>
    </row>
    <row r="27" spans="1:6" x14ac:dyDescent="0.25">
      <c r="A27" s="150" t="s">
        <v>305</v>
      </c>
      <c r="B27" s="30">
        <v>80000</v>
      </c>
      <c r="C27" s="30">
        <v>0</v>
      </c>
      <c r="D27" s="30">
        <v>6666.6666666666661</v>
      </c>
      <c r="E27" s="30">
        <v>6666.6666666666661</v>
      </c>
      <c r="F27" s="30">
        <v>6666.6666666666661</v>
      </c>
    </row>
    <row r="28" spans="1:6" x14ac:dyDescent="0.25">
      <c r="A28" s="15" t="s">
        <v>49</v>
      </c>
      <c r="B28" s="30">
        <v>1260000</v>
      </c>
      <c r="C28" s="30">
        <v>0</v>
      </c>
      <c r="D28" s="30">
        <v>104999.99999999999</v>
      </c>
      <c r="E28" s="30">
        <v>104999.99999999999</v>
      </c>
      <c r="F28" s="30">
        <v>104999.99999999999</v>
      </c>
    </row>
    <row r="29" spans="1:6" x14ac:dyDescent="0.25">
      <c r="A29" s="150" t="s">
        <v>305</v>
      </c>
      <c r="B29" s="30">
        <v>1260000</v>
      </c>
      <c r="C29" s="30">
        <v>0</v>
      </c>
      <c r="D29" s="30">
        <v>104999.99999999999</v>
      </c>
      <c r="E29" s="30">
        <v>104999.99999999999</v>
      </c>
      <c r="F29" s="30">
        <v>104999.99999999999</v>
      </c>
    </row>
    <row r="30" spans="1:6" x14ac:dyDescent="0.25">
      <c r="A30" s="15" t="s">
        <v>58</v>
      </c>
      <c r="B30" s="30">
        <v>900000</v>
      </c>
      <c r="C30" s="30">
        <v>0</v>
      </c>
      <c r="D30" s="30">
        <v>75000</v>
      </c>
      <c r="E30" s="30">
        <v>75000</v>
      </c>
      <c r="F30" s="30">
        <v>75000</v>
      </c>
    </row>
    <row r="31" spans="1:6" x14ac:dyDescent="0.25">
      <c r="A31" s="150" t="s">
        <v>305</v>
      </c>
      <c r="B31" s="30">
        <v>900000</v>
      </c>
      <c r="C31" s="30">
        <v>0</v>
      </c>
      <c r="D31" s="30">
        <v>75000</v>
      </c>
      <c r="E31" s="30">
        <v>75000</v>
      </c>
      <c r="F31" s="30">
        <v>75000</v>
      </c>
    </row>
    <row r="32" spans="1:6" x14ac:dyDescent="0.25">
      <c r="A32" s="15" t="s">
        <v>54</v>
      </c>
      <c r="B32" s="30">
        <v>120000</v>
      </c>
      <c r="C32" s="30">
        <v>0</v>
      </c>
      <c r="D32" s="30">
        <v>10000</v>
      </c>
      <c r="E32" s="30">
        <v>10000</v>
      </c>
      <c r="F32" s="30">
        <v>10000</v>
      </c>
    </row>
    <row r="33" spans="1:6" x14ac:dyDescent="0.25">
      <c r="A33" s="150" t="s">
        <v>305</v>
      </c>
      <c r="B33" s="30">
        <v>120000</v>
      </c>
      <c r="C33" s="30">
        <v>0</v>
      </c>
      <c r="D33" s="30">
        <v>10000</v>
      </c>
      <c r="E33" s="30">
        <v>10000</v>
      </c>
      <c r="F33" s="30">
        <v>10000</v>
      </c>
    </row>
    <row r="34" spans="1:6" x14ac:dyDescent="0.25">
      <c r="A34" s="15" t="s">
        <v>61</v>
      </c>
      <c r="B34" s="30">
        <v>3505000</v>
      </c>
      <c r="C34" s="30">
        <v>0</v>
      </c>
      <c r="D34" s="30">
        <v>292083.33333333337</v>
      </c>
      <c r="E34" s="30">
        <v>292083.33333333337</v>
      </c>
      <c r="F34" s="30">
        <v>292083.33333333337</v>
      </c>
    </row>
    <row r="35" spans="1:6" x14ac:dyDescent="0.25">
      <c r="A35" s="150" t="s">
        <v>305</v>
      </c>
      <c r="B35" s="30">
        <v>1005000</v>
      </c>
      <c r="C35" s="30">
        <v>0</v>
      </c>
      <c r="D35" s="30">
        <v>83750</v>
      </c>
      <c r="E35" s="30">
        <v>83750</v>
      </c>
      <c r="F35" s="30">
        <v>83750</v>
      </c>
    </row>
    <row r="36" spans="1:6" x14ac:dyDescent="0.25">
      <c r="A36" s="150" t="s">
        <v>332</v>
      </c>
      <c r="B36" s="30">
        <v>2500000</v>
      </c>
      <c r="C36" s="30">
        <v>0</v>
      </c>
      <c r="D36" s="30">
        <v>208333.33333333334</v>
      </c>
      <c r="E36" s="30">
        <v>208333.33333333334</v>
      </c>
      <c r="F36" s="30">
        <v>208333.33333333334</v>
      </c>
    </row>
    <row r="37" spans="1:6" x14ac:dyDescent="0.25">
      <c r="A37" s="15" t="s">
        <v>65</v>
      </c>
      <c r="B37" s="30">
        <v>600000</v>
      </c>
      <c r="C37" s="30">
        <v>0</v>
      </c>
      <c r="D37" s="30">
        <v>50000</v>
      </c>
      <c r="E37" s="30">
        <v>50000</v>
      </c>
      <c r="F37" s="30">
        <v>50000</v>
      </c>
    </row>
    <row r="38" spans="1:6" x14ac:dyDescent="0.25">
      <c r="A38" s="150" t="s">
        <v>305</v>
      </c>
      <c r="B38" s="30">
        <v>600000</v>
      </c>
      <c r="C38" s="30">
        <v>0</v>
      </c>
      <c r="D38" s="30">
        <v>50000</v>
      </c>
      <c r="E38" s="30">
        <v>50000</v>
      </c>
      <c r="F38" s="30">
        <v>50000</v>
      </c>
    </row>
    <row r="39" spans="1:6" x14ac:dyDescent="0.25">
      <c r="A39" s="15" t="s">
        <v>67</v>
      </c>
      <c r="B39" s="30">
        <v>680000</v>
      </c>
      <c r="C39" s="30">
        <v>0</v>
      </c>
      <c r="D39" s="30">
        <v>56666.666666666664</v>
      </c>
      <c r="E39" s="30">
        <v>56666.666666666664</v>
      </c>
      <c r="F39" s="30">
        <v>56666.666666666664</v>
      </c>
    </row>
    <row r="40" spans="1:6" x14ac:dyDescent="0.25">
      <c r="A40" s="150" t="s">
        <v>305</v>
      </c>
      <c r="B40" s="30">
        <v>680000</v>
      </c>
      <c r="C40" s="30">
        <v>0</v>
      </c>
      <c r="D40" s="30">
        <v>56666.666666666664</v>
      </c>
      <c r="E40" s="30">
        <v>56666.666666666664</v>
      </c>
      <c r="F40" s="30">
        <v>56666.666666666664</v>
      </c>
    </row>
    <row r="41" spans="1:6" x14ac:dyDescent="0.25">
      <c r="A41" s="15" t="s">
        <v>76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</row>
    <row r="42" spans="1:6" x14ac:dyDescent="0.25">
      <c r="A42" s="150" t="s">
        <v>305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</row>
    <row r="43" spans="1:6" x14ac:dyDescent="0.25">
      <c r="A43" s="15" t="s">
        <v>73</v>
      </c>
      <c r="B43" s="30">
        <v>10500000</v>
      </c>
      <c r="C43" s="30">
        <v>5272200</v>
      </c>
      <c r="D43" s="30">
        <v>5272200</v>
      </c>
      <c r="E43" s="30">
        <v>0</v>
      </c>
      <c r="F43" s="30">
        <v>0</v>
      </c>
    </row>
    <row r="44" spans="1:6" x14ac:dyDescent="0.25">
      <c r="A44" s="151" t="s">
        <v>303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</row>
    <row r="45" spans="1:6" x14ac:dyDescent="0.25">
      <c r="A45" s="151" t="s">
        <v>302</v>
      </c>
      <c r="B45" s="30">
        <v>10500000</v>
      </c>
      <c r="C45" s="30">
        <v>5272200</v>
      </c>
      <c r="D45" s="30">
        <v>5272200</v>
      </c>
      <c r="E45" s="30"/>
      <c r="F45" s="30"/>
    </row>
    <row r="46" spans="1:6" x14ac:dyDescent="0.25">
      <c r="A46" s="15" t="s">
        <v>70</v>
      </c>
      <c r="B46" s="30">
        <v>360000</v>
      </c>
      <c r="C46" s="30">
        <v>0</v>
      </c>
      <c r="D46" s="30">
        <v>30000</v>
      </c>
      <c r="E46" s="30">
        <v>30000</v>
      </c>
      <c r="F46" s="30">
        <v>30000</v>
      </c>
    </row>
    <row r="47" spans="1:6" x14ac:dyDescent="0.25">
      <c r="A47" s="151" t="s">
        <v>301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</row>
    <row r="48" spans="1:6" x14ac:dyDescent="0.25">
      <c r="A48" s="150" t="s">
        <v>305</v>
      </c>
      <c r="B48" s="30">
        <v>360000</v>
      </c>
      <c r="C48" s="30">
        <v>0</v>
      </c>
      <c r="D48" s="30">
        <v>30000</v>
      </c>
      <c r="E48" s="30">
        <v>30000</v>
      </c>
      <c r="F48" s="30">
        <v>30000</v>
      </c>
    </row>
    <row r="49" spans="1:6" x14ac:dyDescent="0.25">
      <c r="A49" s="15" t="s">
        <v>78</v>
      </c>
      <c r="B49" s="30">
        <v>180000</v>
      </c>
      <c r="C49" s="30">
        <v>0</v>
      </c>
      <c r="D49" s="30">
        <v>15000</v>
      </c>
      <c r="E49" s="30">
        <v>15000</v>
      </c>
      <c r="F49" s="30">
        <v>15000</v>
      </c>
    </row>
    <row r="50" spans="1:6" x14ac:dyDescent="0.25">
      <c r="A50" s="150" t="s">
        <v>305</v>
      </c>
      <c r="B50" s="30">
        <v>180000</v>
      </c>
      <c r="C50" s="30">
        <v>0</v>
      </c>
      <c r="D50" s="30">
        <v>15000</v>
      </c>
      <c r="E50" s="30">
        <v>15000</v>
      </c>
      <c r="F50" s="30">
        <v>15000</v>
      </c>
    </row>
    <row r="51" spans="1:6" x14ac:dyDescent="0.25">
      <c r="A51" s="15" t="s">
        <v>80</v>
      </c>
      <c r="B51" s="30">
        <v>6450000</v>
      </c>
      <c r="C51" s="30">
        <v>0</v>
      </c>
      <c r="D51" s="30">
        <v>537500</v>
      </c>
      <c r="E51" s="30">
        <v>537500</v>
      </c>
      <c r="F51" s="30">
        <v>537500</v>
      </c>
    </row>
    <row r="52" spans="1:6" x14ac:dyDescent="0.25">
      <c r="A52" s="150" t="s">
        <v>305</v>
      </c>
      <c r="B52" s="30">
        <v>6450000</v>
      </c>
      <c r="C52" s="30">
        <v>0</v>
      </c>
      <c r="D52" s="30">
        <v>537500</v>
      </c>
      <c r="E52" s="30">
        <v>537500</v>
      </c>
      <c r="F52" s="30">
        <v>537500</v>
      </c>
    </row>
    <row r="53" spans="1:6" x14ac:dyDescent="0.25">
      <c r="A53" s="150" t="s">
        <v>314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</row>
    <row r="54" spans="1:6" x14ac:dyDescent="0.25">
      <c r="A54" s="15" t="s">
        <v>100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150" t="s">
        <v>28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15" t="s">
        <v>102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</row>
    <row r="57" spans="1:6" x14ac:dyDescent="0.25">
      <c r="A57" s="150" t="s">
        <v>28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</row>
    <row r="58" spans="1:6" x14ac:dyDescent="0.25">
      <c r="A58" s="15" t="s">
        <v>90</v>
      </c>
      <c r="B58" s="30">
        <v>425000</v>
      </c>
      <c r="C58" s="30">
        <v>0</v>
      </c>
      <c r="D58" s="30">
        <v>35416.666666666664</v>
      </c>
      <c r="E58" s="30">
        <v>35416.666666666664</v>
      </c>
      <c r="F58" s="30">
        <v>35416.666666666664</v>
      </c>
    </row>
    <row r="59" spans="1:6" x14ac:dyDescent="0.25">
      <c r="A59" s="150" t="s">
        <v>305</v>
      </c>
      <c r="B59" s="30">
        <v>425000</v>
      </c>
      <c r="C59" s="30">
        <v>0</v>
      </c>
      <c r="D59" s="30">
        <v>35416.666666666664</v>
      </c>
      <c r="E59" s="30">
        <v>35416.666666666664</v>
      </c>
      <c r="F59" s="30">
        <v>35416.666666666664</v>
      </c>
    </row>
    <row r="60" spans="1:6" x14ac:dyDescent="0.25">
      <c r="A60" s="15" t="s">
        <v>96</v>
      </c>
      <c r="B60" s="30">
        <v>340000</v>
      </c>
      <c r="C60" s="30">
        <v>0</v>
      </c>
      <c r="D60" s="30">
        <v>28333.333333333332</v>
      </c>
      <c r="E60" s="30">
        <v>28333.333333333332</v>
      </c>
      <c r="F60" s="30">
        <v>28333.333333333332</v>
      </c>
    </row>
    <row r="61" spans="1:6" x14ac:dyDescent="0.25">
      <c r="A61" s="150" t="s">
        <v>305</v>
      </c>
      <c r="B61" s="30">
        <v>340000</v>
      </c>
      <c r="C61" s="30">
        <v>0</v>
      </c>
      <c r="D61" s="30">
        <v>28333.333333333332</v>
      </c>
      <c r="E61" s="30">
        <v>28333.333333333332</v>
      </c>
      <c r="F61" s="30">
        <v>28333.333333333332</v>
      </c>
    </row>
    <row r="62" spans="1:6" x14ac:dyDescent="0.25">
      <c r="A62" s="15" t="s">
        <v>104</v>
      </c>
      <c r="B62" s="30">
        <v>399000</v>
      </c>
      <c r="C62" s="30">
        <v>0</v>
      </c>
      <c r="D62" s="30">
        <v>33250</v>
      </c>
      <c r="E62" s="30">
        <v>33250</v>
      </c>
      <c r="F62" s="30">
        <v>33250</v>
      </c>
    </row>
    <row r="63" spans="1:6" x14ac:dyDescent="0.25">
      <c r="A63" s="150" t="s">
        <v>305</v>
      </c>
      <c r="B63" s="30">
        <v>399000</v>
      </c>
      <c r="C63" s="30">
        <v>0</v>
      </c>
      <c r="D63" s="30">
        <v>33250</v>
      </c>
      <c r="E63" s="30">
        <v>33250</v>
      </c>
      <c r="F63" s="30">
        <v>33250</v>
      </c>
    </row>
    <row r="64" spans="1:6" x14ac:dyDescent="0.25">
      <c r="A64" s="15" t="s">
        <v>106</v>
      </c>
      <c r="B64" s="30">
        <v>8000</v>
      </c>
      <c r="C64" s="30">
        <v>0</v>
      </c>
      <c r="D64" s="30">
        <v>666.66666666666663</v>
      </c>
      <c r="E64" s="30">
        <v>666.66666666666663</v>
      </c>
      <c r="F64" s="30">
        <v>666.66666666666663</v>
      </c>
    </row>
    <row r="65" spans="1:6" x14ac:dyDescent="0.25">
      <c r="A65" s="150" t="s">
        <v>305</v>
      </c>
      <c r="B65" s="30">
        <v>8000</v>
      </c>
      <c r="C65" s="30">
        <v>0</v>
      </c>
      <c r="D65" s="30">
        <v>666.66666666666663</v>
      </c>
      <c r="E65" s="30">
        <v>666.66666666666663</v>
      </c>
      <c r="F65" s="30">
        <v>666.66666666666663</v>
      </c>
    </row>
    <row r="66" spans="1:6" x14ac:dyDescent="0.25">
      <c r="A66" s="15" t="s">
        <v>108</v>
      </c>
      <c r="B66" s="30">
        <v>435000</v>
      </c>
      <c r="C66" s="30">
        <v>0</v>
      </c>
      <c r="D66" s="30">
        <v>36250</v>
      </c>
      <c r="E66" s="30">
        <v>36250</v>
      </c>
      <c r="F66" s="30">
        <v>36250</v>
      </c>
    </row>
    <row r="67" spans="1:6" x14ac:dyDescent="0.25">
      <c r="A67" s="150" t="s">
        <v>305</v>
      </c>
      <c r="B67" s="30">
        <v>435000</v>
      </c>
      <c r="C67" s="30">
        <v>0</v>
      </c>
      <c r="D67" s="30">
        <v>36250</v>
      </c>
      <c r="E67" s="30">
        <v>36250</v>
      </c>
      <c r="F67" s="30">
        <v>36250</v>
      </c>
    </row>
    <row r="68" spans="1:6" x14ac:dyDescent="0.25">
      <c r="A68" s="15" t="s">
        <v>110</v>
      </c>
      <c r="B68" s="30">
        <v>1000000</v>
      </c>
      <c r="C68" s="30">
        <v>0</v>
      </c>
      <c r="D68" s="30">
        <v>83333.333333333328</v>
      </c>
      <c r="E68" s="30">
        <v>83333.333333333328</v>
      </c>
      <c r="F68" s="30">
        <v>83333.333333333328</v>
      </c>
    </row>
    <row r="69" spans="1:6" x14ac:dyDescent="0.25">
      <c r="A69" s="150" t="s">
        <v>305</v>
      </c>
      <c r="B69" s="30">
        <v>1000000</v>
      </c>
      <c r="C69" s="30">
        <v>0</v>
      </c>
      <c r="D69" s="30">
        <v>83333.333333333328</v>
      </c>
      <c r="E69" s="30">
        <v>83333.333333333328</v>
      </c>
      <c r="F69" s="30">
        <v>83333.333333333328</v>
      </c>
    </row>
    <row r="70" spans="1:6" x14ac:dyDescent="0.25">
      <c r="A70" s="15" t="s">
        <v>116</v>
      </c>
      <c r="B70" s="30">
        <v>7470000</v>
      </c>
      <c r="C70" s="30">
        <v>0</v>
      </c>
      <c r="D70" s="30">
        <v>622500</v>
      </c>
      <c r="E70" s="30">
        <v>622500</v>
      </c>
      <c r="F70" s="30">
        <v>622500</v>
      </c>
    </row>
    <row r="71" spans="1:6" x14ac:dyDescent="0.25">
      <c r="A71" s="150" t="s">
        <v>305</v>
      </c>
      <c r="B71" s="30">
        <v>7470000</v>
      </c>
      <c r="C71" s="30">
        <v>0</v>
      </c>
      <c r="D71" s="30">
        <v>622500</v>
      </c>
      <c r="E71" s="30">
        <v>622500</v>
      </c>
      <c r="F71" s="30">
        <v>622500</v>
      </c>
    </row>
    <row r="72" spans="1:6" x14ac:dyDescent="0.25">
      <c r="A72" s="15" t="s">
        <v>316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</row>
    <row r="73" spans="1:6" x14ac:dyDescent="0.25">
      <c r="A73" s="150" t="s">
        <v>28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</row>
    <row r="74" spans="1:6" x14ac:dyDescent="0.25">
      <c r="A74" s="15" t="s">
        <v>119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</row>
    <row r="75" spans="1:6" x14ac:dyDescent="0.25">
      <c r="A75" s="150" t="s">
        <v>28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</row>
    <row r="76" spans="1:6" x14ac:dyDescent="0.25">
      <c r="A76" s="15" t="s">
        <v>121</v>
      </c>
      <c r="B76" s="30">
        <v>68850000</v>
      </c>
      <c r="C76" s="30">
        <v>7650000</v>
      </c>
      <c r="D76" s="30">
        <v>12574999.999999998</v>
      </c>
      <c r="E76" s="30">
        <v>4924999.9999999981</v>
      </c>
      <c r="F76" s="30">
        <v>4924999.9999999981</v>
      </c>
    </row>
    <row r="77" spans="1:6" x14ac:dyDescent="0.25">
      <c r="A77" s="150" t="s">
        <v>305</v>
      </c>
      <c r="B77" s="30">
        <v>56100000</v>
      </c>
      <c r="C77" s="30">
        <v>0</v>
      </c>
      <c r="D77" s="30">
        <v>4674999.9999999981</v>
      </c>
      <c r="E77" s="30">
        <v>4674999.9999999981</v>
      </c>
      <c r="F77" s="30">
        <v>4674999.9999999981</v>
      </c>
    </row>
    <row r="78" spans="1:6" x14ac:dyDescent="0.25">
      <c r="A78" s="150" t="s">
        <v>310</v>
      </c>
      <c r="B78" s="30">
        <v>3000000</v>
      </c>
      <c r="C78" s="30">
        <v>0</v>
      </c>
      <c r="D78" s="30">
        <v>250000</v>
      </c>
      <c r="E78" s="30">
        <v>250000</v>
      </c>
      <c r="F78" s="30">
        <v>250000</v>
      </c>
    </row>
    <row r="79" spans="1:6" x14ac:dyDescent="0.25">
      <c r="A79" s="151" t="s">
        <v>333</v>
      </c>
      <c r="B79" s="20">
        <v>9750000</v>
      </c>
      <c r="C79" s="20">
        <v>7650000</v>
      </c>
      <c r="D79" s="20">
        <v>7650000</v>
      </c>
      <c r="E79" s="20">
        <v>0</v>
      </c>
      <c r="F79" s="20">
        <v>0</v>
      </c>
    </row>
    <row r="80" spans="1:6" x14ac:dyDescent="0.25">
      <c r="A80" s="15" t="s">
        <v>150</v>
      </c>
      <c r="B80" s="30">
        <v>120000</v>
      </c>
      <c r="C80" s="30">
        <v>0</v>
      </c>
      <c r="D80" s="30">
        <v>10000</v>
      </c>
      <c r="E80" s="30">
        <v>10000</v>
      </c>
      <c r="F80" s="30">
        <v>10000</v>
      </c>
    </row>
    <row r="81" spans="1:8" x14ac:dyDescent="0.25">
      <c r="A81" s="150" t="s">
        <v>305</v>
      </c>
      <c r="B81" s="30">
        <v>120000</v>
      </c>
      <c r="C81" s="30">
        <v>0</v>
      </c>
      <c r="D81" s="30">
        <v>10000</v>
      </c>
      <c r="E81" s="30">
        <v>10000</v>
      </c>
      <c r="F81" s="30">
        <v>10000</v>
      </c>
    </row>
    <row r="82" spans="1:8" x14ac:dyDescent="0.25">
      <c r="A82" s="15" t="s">
        <v>152</v>
      </c>
      <c r="B82" s="30">
        <v>400000</v>
      </c>
      <c r="C82" s="30">
        <v>0</v>
      </c>
      <c r="D82" s="30">
        <v>33333.333333333336</v>
      </c>
      <c r="E82" s="30">
        <v>33333.333333333336</v>
      </c>
      <c r="F82" s="30">
        <v>33333.333333333336</v>
      </c>
    </row>
    <row r="83" spans="1:8" x14ac:dyDescent="0.25">
      <c r="A83" s="150" t="s">
        <v>305</v>
      </c>
      <c r="B83" s="30">
        <v>400000</v>
      </c>
      <c r="C83" s="30">
        <v>0</v>
      </c>
      <c r="D83" s="30">
        <v>33333.333333333336</v>
      </c>
      <c r="E83" s="30">
        <v>33333.333333333336</v>
      </c>
      <c r="F83" s="30">
        <v>33333.333333333336</v>
      </c>
    </row>
    <row r="84" spans="1:8" x14ac:dyDescent="0.25">
      <c r="A84" s="15" t="s">
        <v>154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</row>
    <row r="85" spans="1:8" x14ac:dyDescent="0.25">
      <c r="A85" s="150" t="s">
        <v>28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</row>
    <row r="86" spans="1:8" x14ac:dyDescent="0.25">
      <c r="A86" s="15" t="s">
        <v>156</v>
      </c>
      <c r="B86" s="30">
        <v>138657000</v>
      </c>
      <c r="C86" s="30">
        <v>17481600</v>
      </c>
      <c r="D86" s="30">
        <v>26530433.333333332</v>
      </c>
      <c r="E86" s="30">
        <v>9048833.3333333321</v>
      </c>
      <c r="F86" s="30">
        <v>9048833.3333333321</v>
      </c>
    </row>
    <row r="87" spans="1:8" x14ac:dyDescent="0.25">
      <c r="B87"/>
      <c r="C87"/>
      <c r="D87"/>
    </row>
    <row r="88" spans="1:8" s="131" customFormat="1" x14ac:dyDescent="0.25">
      <c r="A88"/>
      <c r="B88"/>
      <c r="C88"/>
      <c r="D88"/>
      <c r="E88"/>
      <c r="F88"/>
    </row>
    <row r="89" spans="1:8" s="131" customFormat="1" x14ac:dyDescent="0.25">
      <c r="A89" s="15"/>
      <c r="B89" s="30"/>
      <c r="C89" s="30"/>
      <c r="D89" s="30"/>
    </row>
    <row r="92" spans="1:8" x14ac:dyDescent="0.25">
      <c r="E92" s="39"/>
      <c r="F92" s="31"/>
      <c r="G92" s="31"/>
      <c r="H92" s="31"/>
    </row>
  </sheetData>
  <pageMargins left="0.7" right="0.7" top="0.78740157499999996" bottom="0.78740157499999996" header="0.3" footer="0.3"/>
  <pageSetup paperSize="9" orientation="portrait" r:id="rId2"/>
  <headerFooter>
    <oddFooter>&amp;C&amp;A&amp;P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E23"/>
  <sheetViews>
    <sheetView zoomScaleNormal="100" workbookViewId="0">
      <selection activeCell="D24" sqref="D24"/>
    </sheetView>
  </sheetViews>
  <sheetFormatPr defaultRowHeight="15" x14ac:dyDescent="0.25"/>
  <cols>
    <col min="1" max="1" width="32.85546875" style="154" customWidth="1"/>
    <col min="2" max="2" width="13.28515625" style="30" customWidth="1"/>
    <col min="3" max="3" width="11.28515625" style="30" customWidth="1"/>
    <col min="4" max="4" width="10.28515625" style="30" customWidth="1"/>
    <col min="5" max="5" width="12" customWidth="1"/>
  </cols>
  <sheetData>
    <row r="1" spans="1:5" s="131" customFormat="1" ht="18.75" x14ac:dyDescent="0.3">
      <c r="A1" s="29" t="s">
        <v>351</v>
      </c>
      <c r="B1" s="30"/>
      <c r="C1" s="30"/>
      <c r="D1" s="30"/>
    </row>
    <row r="2" spans="1:5" ht="18.75" x14ac:dyDescent="0.3">
      <c r="A2" s="44" t="s">
        <v>352</v>
      </c>
    </row>
    <row r="5" spans="1:5" s="41" customFormat="1" ht="30" x14ac:dyDescent="0.25">
      <c r="A5" s="153" t="s">
        <v>249</v>
      </c>
      <c r="B5" s="172" t="s">
        <v>345</v>
      </c>
      <c r="C5" s="172" t="s">
        <v>346</v>
      </c>
      <c r="D5" s="172" t="s">
        <v>347</v>
      </c>
      <c r="E5" s="172" t="s">
        <v>348</v>
      </c>
    </row>
    <row r="6" spans="1:5" x14ac:dyDescent="0.25">
      <c r="A6" s="15" t="s">
        <v>210</v>
      </c>
      <c r="B6" s="30">
        <v>13360000</v>
      </c>
      <c r="C6" s="30">
        <v>1113333.3333333333</v>
      </c>
      <c r="D6" s="30">
        <v>1113333.3333333333</v>
      </c>
      <c r="E6" s="30">
        <v>1113333.3333333333</v>
      </c>
    </row>
    <row r="7" spans="1:5" x14ac:dyDescent="0.25">
      <c r="A7" s="15" t="s">
        <v>211</v>
      </c>
      <c r="B7" s="30">
        <v>12020000</v>
      </c>
      <c r="C7" s="30">
        <v>1001666.6666666666</v>
      </c>
      <c r="D7" s="30">
        <v>1001666.6666666666</v>
      </c>
      <c r="E7" s="30">
        <v>1001666.6666666666</v>
      </c>
    </row>
    <row r="8" spans="1:5" x14ac:dyDescent="0.25">
      <c r="A8" s="15" t="s">
        <v>212</v>
      </c>
      <c r="B8" s="30">
        <v>1340000</v>
      </c>
      <c r="C8" s="30">
        <v>111666.66666666667</v>
      </c>
      <c r="D8" s="30">
        <v>111666.66666666667</v>
      </c>
      <c r="E8" s="30">
        <v>111666.66666666667</v>
      </c>
    </row>
    <row r="9" spans="1:5" x14ac:dyDescent="0.25">
      <c r="A9" s="15" t="s">
        <v>213</v>
      </c>
      <c r="B9" s="30">
        <v>9000000</v>
      </c>
      <c r="C9" s="30">
        <v>0</v>
      </c>
      <c r="D9" s="30">
        <v>0</v>
      </c>
      <c r="E9" s="30">
        <v>0</v>
      </c>
    </row>
    <row r="10" spans="1:5" x14ac:dyDescent="0.25">
      <c r="A10" s="157" t="s">
        <v>318</v>
      </c>
      <c r="B10" s="30">
        <v>6000000</v>
      </c>
      <c r="C10" s="30">
        <v>0</v>
      </c>
      <c r="D10" s="30">
        <v>0</v>
      </c>
      <c r="E10" s="30">
        <v>0</v>
      </c>
    </row>
    <row r="11" spans="1:5" x14ac:dyDescent="0.25">
      <c r="A11" s="157" t="s">
        <v>319</v>
      </c>
      <c r="B11" s="30">
        <v>3000000</v>
      </c>
      <c r="C11" s="30">
        <v>0</v>
      </c>
      <c r="D11" s="30">
        <v>0</v>
      </c>
      <c r="E11" s="30">
        <v>0</v>
      </c>
    </row>
    <row r="12" spans="1:5" x14ac:dyDescent="0.25">
      <c r="A12" s="157" t="s">
        <v>320</v>
      </c>
      <c r="B12" s="30">
        <v>0</v>
      </c>
      <c r="C12" s="30">
        <v>0</v>
      </c>
      <c r="D12" s="30">
        <v>0</v>
      </c>
      <c r="E12" s="30">
        <v>0</v>
      </c>
    </row>
    <row r="13" spans="1:5" x14ac:dyDescent="0.25">
      <c r="A13" s="157" t="s">
        <v>321</v>
      </c>
      <c r="B13" s="30">
        <v>0</v>
      </c>
      <c r="C13" s="30">
        <v>0</v>
      </c>
      <c r="D13" s="30">
        <v>0</v>
      </c>
      <c r="E13" s="30">
        <v>0</v>
      </c>
    </row>
    <row r="14" spans="1:5" x14ac:dyDescent="0.25">
      <c r="A14" s="15" t="s">
        <v>218</v>
      </c>
      <c r="B14" s="30">
        <v>0</v>
      </c>
      <c r="C14" s="30">
        <v>0</v>
      </c>
      <c r="D14" s="30">
        <v>0</v>
      </c>
      <c r="E14" s="30">
        <v>0</v>
      </c>
    </row>
    <row r="15" spans="1:5" x14ac:dyDescent="0.25">
      <c r="A15" s="15" t="s">
        <v>219</v>
      </c>
      <c r="B15" s="30">
        <v>0</v>
      </c>
      <c r="C15" s="30">
        <v>0</v>
      </c>
      <c r="D15" s="30">
        <v>0</v>
      </c>
      <c r="E15" s="30">
        <v>0</v>
      </c>
    </row>
    <row r="16" spans="1:5" x14ac:dyDescent="0.25">
      <c r="A16" s="15" t="s">
        <v>217</v>
      </c>
      <c r="B16" s="30">
        <v>0</v>
      </c>
      <c r="C16" s="30">
        <v>0</v>
      </c>
      <c r="D16" s="30">
        <v>0</v>
      </c>
      <c r="E16" s="30">
        <v>0</v>
      </c>
    </row>
    <row r="17" spans="1:5" x14ac:dyDescent="0.25">
      <c r="A17" s="15" t="s">
        <v>217</v>
      </c>
      <c r="B17" s="30">
        <v>0</v>
      </c>
      <c r="C17" s="30">
        <v>0</v>
      </c>
      <c r="D17" s="30">
        <v>0</v>
      </c>
      <c r="E17" s="30">
        <v>0</v>
      </c>
    </row>
    <row r="18" spans="1:5" x14ac:dyDescent="0.25">
      <c r="A18" s="15" t="s">
        <v>214</v>
      </c>
      <c r="B18" s="30">
        <v>10450000</v>
      </c>
      <c r="C18" s="30">
        <v>870833.33333333337</v>
      </c>
      <c r="D18" s="30">
        <v>870833.33333333337</v>
      </c>
      <c r="E18" s="30">
        <v>870833.33333333337</v>
      </c>
    </row>
    <row r="19" spans="1:5" x14ac:dyDescent="0.25">
      <c r="A19" s="15" t="s">
        <v>215</v>
      </c>
      <c r="B19" s="30">
        <v>9000000</v>
      </c>
      <c r="C19" s="30">
        <v>750000</v>
      </c>
      <c r="D19" s="30">
        <v>750000</v>
      </c>
      <c r="E19" s="30">
        <v>750000</v>
      </c>
    </row>
    <row r="20" spans="1:5" x14ac:dyDescent="0.25">
      <c r="A20" s="15" t="s">
        <v>216</v>
      </c>
      <c r="B20" s="30">
        <v>1450000</v>
      </c>
      <c r="C20" s="30">
        <v>120833.33333333333</v>
      </c>
      <c r="D20" s="30">
        <v>120833.33333333333</v>
      </c>
      <c r="E20" s="30">
        <v>120833.33333333333</v>
      </c>
    </row>
    <row r="21" spans="1:5" x14ac:dyDescent="0.25">
      <c r="A21" s="149" t="s">
        <v>156</v>
      </c>
      <c r="B21" s="43">
        <v>32810000</v>
      </c>
      <c r="C21" s="43">
        <v>1984166.6666666665</v>
      </c>
      <c r="D21" s="43">
        <v>1984166.6666666665</v>
      </c>
      <c r="E21" s="43">
        <v>1984166.6666666665</v>
      </c>
    </row>
    <row r="22" spans="1:5" x14ac:dyDescent="0.25">
      <c r="A22"/>
      <c r="B22"/>
      <c r="C22"/>
      <c r="D22"/>
    </row>
    <row r="23" spans="1:5" x14ac:dyDescent="0.25">
      <c r="A23" s="15"/>
    </row>
  </sheetData>
  <pageMargins left="0.7" right="0.7" top="0.78740157499999996" bottom="0.78740157499999996" header="0.3" footer="0.3"/>
  <pageSetup paperSize="9" fitToHeight="0" orientation="portrait" r:id="rId2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328"/>
  <sheetViews>
    <sheetView zoomScaleNormal="100" workbookViewId="0">
      <selection activeCell="H28" sqref="H28"/>
    </sheetView>
  </sheetViews>
  <sheetFormatPr defaultRowHeight="15" x14ac:dyDescent="0.25"/>
  <cols>
    <col min="1" max="1" width="52" customWidth="1"/>
    <col min="2" max="2" width="23.28515625" style="41" customWidth="1"/>
    <col min="3" max="3" width="13.28515625" style="41" customWidth="1"/>
    <col min="4" max="4" width="11.28515625" style="41" customWidth="1"/>
    <col min="5" max="5" width="10.28515625" customWidth="1"/>
    <col min="6" max="6" width="12" customWidth="1"/>
    <col min="7" max="8" width="18.5703125" bestFit="1" customWidth="1"/>
  </cols>
  <sheetData>
    <row r="1" spans="1:6" ht="18.75" x14ac:dyDescent="0.3">
      <c r="A1" s="29" t="s">
        <v>336</v>
      </c>
      <c r="B1" s="30"/>
      <c r="C1" s="30"/>
      <c r="D1" s="30"/>
    </row>
    <row r="2" spans="1:6" x14ac:dyDescent="0.25">
      <c r="A2" s="14" t="s">
        <v>327</v>
      </c>
      <c r="B2" s="41" t="s">
        <v>161</v>
      </c>
      <c r="C2" s="30"/>
      <c r="D2" s="30"/>
    </row>
    <row r="3" spans="1:6" x14ac:dyDescent="0.25">
      <c r="B3" s="30"/>
      <c r="C3" s="30"/>
      <c r="D3" s="30"/>
    </row>
    <row r="4" spans="1:6" ht="37.5" customHeight="1" x14ac:dyDescent="0.25">
      <c r="A4" s="14" t="s">
        <v>155</v>
      </c>
      <c r="B4" s="131" t="s">
        <v>345</v>
      </c>
      <c r="C4" s="41" t="s">
        <v>350</v>
      </c>
      <c r="D4" s="131" t="s">
        <v>346</v>
      </c>
      <c r="E4" s="131" t="s">
        <v>347</v>
      </c>
      <c r="F4" s="131" t="s">
        <v>348</v>
      </c>
    </row>
    <row r="5" spans="1:6" x14ac:dyDescent="0.25">
      <c r="A5" s="15" t="s">
        <v>11</v>
      </c>
      <c r="B5" s="30">
        <v>2900000</v>
      </c>
      <c r="C5" s="30">
        <v>0</v>
      </c>
      <c r="D5" s="30">
        <v>200000</v>
      </c>
      <c r="E5" s="30">
        <v>200000</v>
      </c>
      <c r="F5" s="30">
        <v>200000</v>
      </c>
    </row>
    <row r="6" spans="1:6" x14ac:dyDescent="0.25">
      <c r="A6" s="150" t="s">
        <v>305</v>
      </c>
      <c r="B6" s="30"/>
      <c r="C6" s="30"/>
      <c r="D6" s="30"/>
      <c r="E6" s="30"/>
      <c r="F6" s="30"/>
    </row>
    <row r="7" spans="1:6" x14ac:dyDescent="0.25">
      <c r="A7" s="155" t="s">
        <v>12</v>
      </c>
      <c r="B7" s="30">
        <v>2400000</v>
      </c>
      <c r="C7" s="30">
        <v>0</v>
      </c>
      <c r="D7" s="30">
        <v>200000</v>
      </c>
      <c r="E7" s="30">
        <v>200000</v>
      </c>
      <c r="F7" s="30">
        <v>200000</v>
      </c>
    </row>
    <row r="8" spans="1:6" x14ac:dyDescent="0.25">
      <c r="A8" s="158" t="s">
        <v>13</v>
      </c>
      <c r="B8" s="30">
        <v>1900000</v>
      </c>
      <c r="C8" s="30">
        <v>0</v>
      </c>
      <c r="D8" s="30">
        <v>158333.33333333334</v>
      </c>
      <c r="E8" s="30">
        <v>158333.33333333334</v>
      </c>
      <c r="F8" s="30">
        <v>158333.33333333334</v>
      </c>
    </row>
    <row r="9" spans="1:6" x14ac:dyDescent="0.25">
      <c r="A9" s="156" t="s">
        <v>10</v>
      </c>
      <c r="B9" s="30">
        <v>1200000</v>
      </c>
      <c r="C9" s="30">
        <v>0</v>
      </c>
      <c r="D9" s="30">
        <v>100000</v>
      </c>
      <c r="E9" s="30">
        <v>100000</v>
      </c>
      <c r="F9" s="30">
        <v>100000</v>
      </c>
    </row>
    <row r="10" spans="1:6" x14ac:dyDescent="0.25">
      <c r="A10" s="156" t="s">
        <v>14</v>
      </c>
      <c r="B10" s="30">
        <v>450000</v>
      </c>
      <c r="C10" s="30">
        <v>0</v>
      </c>
      <c r="D10" s="30">
        <v>37500</v>
      </c>
      <c r="E10" s="30">
        <v>37500</v>
      </c>
      <c r="F10" s="30">
        <v>37500</v>
      </c>
    </row>
    <row r="11" spans="1:6" x14ac:dyDescent="0.25">
      <c r="A11" s="156" t="s">
        <v>15</v>
      </c>
      <c r="B11" s="30">
        <v>250000</v>
      </c>
      <c r="C11" s="30">
        <v>0</v>
      </c>
      <c r="D11" s="30">
        <v>20833.333333333332</v>
      </c>
      <c r="E11" s="30">
        <v>20833.333333333332</v>
      </c>
      <c r="F11" s="30">
        <v>20833.333333333332</v>
      </c>
    </row>
    <row r="12" spans="1:6" x14ac:dyDescent="0.25">
      <c r="A12" s="158" t="s">
        <v>17</v>
      </c>
      <c r="B12" s="30">
        <v>500000</v>
      </c>
      <c r="C12" s="30">
        <v>0</v>
      </c>
      <c r="D12" s="30">
        <v>41666.666666666664</v>
      </c>
      <c r="E12" s="30">
        <v>41666.666666666664</v>
      </c>
      <c r="F12" s="30">
        <v>41666.666666666664</v>
      </c>
    </row>
    <row r="13" spans="1:6" x14ac:dyDescent="0.25">
      <c r="A13" s="156" t="s">
        <v>16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</row>
    <row r="14" spans="1:6" x14ac:dyDescent="0.25">
      <c r="A14" s="156" t="s">
        <v>294</v>
      </c>
      <c r="B14" s="30">
        <v>500000</v>
      </c>
      <c r="C14" s="30">
        <v>0</v>
      </c>
      <c r="D14" s="30">
        <v>41666.666666666664</v>
      </c>
      <c r="E14" s="30">
        <v>41666.666666666664</v>
      </c>
      <c r="F14" s="30">
        <v>41666.666666666664</v>
      </c>
    </row>
    <row r="15" spans="1:6" x14ac:dyDescent="0.25">
      <c r="A15" s="150" t="s">
        <v>312</v>
      </c>
      <c r="B15" s="30"/>
      <c r="C15" s="30"/>
      <c r="D15" s="30"/>
      <c r="E15" s="30"/>
      <c r="F15" s="30"/>
    </row>
    <row r="16" spans="1:6" x14ac:dyDescent="0.25">
      <c r="A16" s="155" t="s">
        <v>12</v>
      </c>
      <c r="B16" s="30">
        <v>500000</v>
      </c>
      <c r="C16" s="30">
        <v>0</v>
      </c>
      <c r="D16" s="30">
        <v>0</v>
      </c>
      <c r="E16" s="30">
        <v>0</v>
      </c>
      <c r="F16" s="30">
        <v>0</v>
      </c>
    </row>
    <row r="17" spans="1:6" x14ac:dyDescent="0.25">
      <c r="A17" s="158" t="s">
        <v>17</v>
      </c>
      <c r="B17" s="30">
        <v>500000</v>
      </c>
      <c r="C17" s="30">
        <v>0</v>
      </c>
      <c r="D17" s="30">
        <v>0</v>
      </c>
      <c r="E17" s="30">
        <v>0</v>
      </c>
      <c r="F17" s="30">
        <v>0</v>
      </c>
    </row>
    <row r="18" spans="1:6" x14ac:dyDescent="0.25">
      <c r="A18" s="156" t="s">
        <v>311</v>
      </c>
      <c r="B18" s="30">
        <v>500000</v>
      </c>
      <c r="C18" s="30">
        <v>0</v>
      </c>
      <c r="D18" s="30">
        <v>0</v>
      </c>
      <c r="E18" s="30">
        <v>0</v>
      </c>
      <c r="F18" s="30">
        <v>0</v>
      </c>
    </row>
    <row r="19" spans="1:6" x14ac:dyDescent="0.25">
      <c r="A19" s="15" t="s">
        <v>19</v>
      </c>
      <c r="B19" s="30">
        <v>100000</v>
      </c>
      <c r="C19" s="30">
        <v>0</v>
      </c>
      <c r="D19" s="30">
        <v>8333.3333333333339</v>
      </c>
      <c r="E19" s="30">
        <v>8333.3333333333339</v>
      </c>
      <c r="F19" s="30">
        <v>8333.3333333333339</v>
      </c>
    </row>
    <row r="20" spans="1:6" x14ac:dyDescent="0.25">
      <c r="A20" s="150" t="s">
        <v>305</v>
      </c>
      <c r="B20" s="30"/>
      <c r="C20" s="30"/>
      <c r="D20" s="30"/>
      <c r="E20" s="30"/>
      <c r="F20" s="30"/>
    </row>
    <row r="21" spans="1:6" x14ac:dyDescent="0.25">
      <c r="A21" s="155" t="s">
        <v>12</v>
      </c>
      <c r="B21" s="30">
        <v>100000</v>
      </c>
      <c r="C21" s="30">
        <v>0</v>
      </c>
      <c r="D21" s="30">
        <v>8333.3333333333339</v>
      </c>
      <c r="E21" s="30">
        <v>8333.3333333333339</v>
      </c>
      <c r="F21" s="30">
        <v>8333.3333333333339</v>
      </c>
    </row>
    <row r="22" spans="1:6" x14ac:dyDescent="0.25">
      <c r="A22" s="158" t="s">
        <v>13</v>
      </c>
      <c r="B22" s="30">
        <v>100000</v>
      </c>
      <c r="C22" s="30">
        <v>0</v>
      </c>
      <c r="D22" s="30">
        <v>8333.3333333333339</v>
      </c>
      <c r="E22" s="30">
        <v>8333.3333333333339</v>
      </c>
      <c r="F22" s="30">
        <v>8333.3333333333339</v>
      </c>
    </row>
    <row r="23" spans="1:6" x14ac:dyDescent="0.25">
      <c r="A23" s="156" t="s">
        <v>18</v>
      </c>
      <c r="B23" s="30">
        <v>100000</v>
      </c>
      <c r="C23" s="30">
        <v>0</v>
      </c>
      <c r="D23" s="30">
        <v>8333.3333333333339</v>
      </c>
      <c r="E23" s="30">
        <v>8333.3333333333339</v>
      </c>
      <c r="F23" s="30">
        <v>8333.3333333333339</v>
      </c>
    </row>
    <row r="24" spans="1:6" x14ac:dyDescent="0.25">
      <c r="A24" s="150" t="s">
        <v>28</v>
      </c>
      <c r="B24" s="30"/>
      <c r="C24" s="30"/>
      <c r="D24" s="30"/>
      <c r="E24" s="30"/>
      <c r="F24" s="30"/>
    </row>
    <row r="25" spans="1:6" x14ac:dyDescent="0.25">
      <c r="A25" s="155" t="s">
        <v>12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</row>
    <row r="26" spans="1:6" x14ac:dyDescent="0.25">
      <c r="A26" s="158" t="s">
        <v>13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</row>
    <row r="27" spans="1:6" x14ac:dyDescent="0.25">
      <c r="A27" s="156" t="s">
        <v>18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</row>
    <row r="28" spans="1:6" x14ac:dyDescent="0.25">
      <c r="A28" s="15" t="s">
        <v>21</v>
      </c>
      <c r="B28" s="30">
        <v>120000</v>
      </c>
      <c r="C28" s="30">
        <v>0</v>
      </c>
      <c r="D28" s="30">
        <v>10000</v>
      </c>
      <c r="E28" s="30">
        <v>10000</v>
      </c>
      <c r="F28" s="30">
        <v>10000</v>
      </c>
    </row>
    <row r="29" spans="1:6" x14ac:dyDescent="0.25">
      <c r="A29" s="150" t="s">
        <v>305</v>
      </c>
      <c r="B29" s="30"/>
      <c r="C29" s="30"/>
      <c r="D29" s="30"/>
      <c r="E29" s="30"/>
      <c r="F29" s="30"/>
    </row>
    <row r="30" spans="1:6" x14ac:dyDescent="0.25">
      <c r="A30" s="155" t="s">
        <v>12</v>
      </c>
      <c r="B30" s="30">
        <v>120000</v>
      </c>
      <c r="C30" s="30">
        <v>0</v>
      </c>
      <c r="D30" s="30">
        <v>10000</v>
      </c>
      <c r="E30" s="30">
        <v>10000</v>
      </c>
      <c r="F30" s="30">
        <v>10000</v>
      </c>
    </row>
    <row r="31" spans="1:6" x14ac:dyDescent="0.25">
      <c r="A31" s="158" t="s">
        <v>13</v>
      </c>
      <c r="B31" s="30">
        <v>120000</v>
      </c>
      <c r="C31" s="30">
        <v>0</v>
      </c>
      <c r="D31" s="30">
        <v>10000</v>
      </c>
      <c r="E31" s="30">
        <v>10000</v>
      </c>
      <c r="F31" s="30">
        <v>10000</v>
      </c>
    </row>
    <row r="32" spans="1:6" x14ac:dyDescent="0.25">
      <c r="A32" s="156" t="s">
        <v>20</v>
      </c>
      <c r="B32" s="30">
        <v>120000</v>
      </c>
      <c r="C32" s="30">
        <v>0</v>
      </c>
      <c r="D32" s="30">
        <v>10000</v>
      </c>
      <c r="E32" s="30">
        <v>10000</v>
      </c>
      <c r="F32" s="30">
        <v>10000</v>
      </c>
    </row>
    <row r="33" spans="1:6" x14ac:dyDescent="0.25">
      <c r="A33" s="15" t="s">
        <v>23</v>
      </c>
      <c r="B33" s="30">
        <v>6934000</v>
      </c>
      <c r="C33" s="30">
        <v>0</v>
      </c>
      <c r="D33" s="30">
        <v>577833.33333333337</v>
      </c>
      <c r="E33" s="30">
        <v>577833.33333333337</v>
      </c>
      <c r="F33" s="30">
        <v>577833.33333333337</v>
      </c>
    </row>
    <row r="34" spans="1:6" x14ac:dyDescent="0.25">
      <c r="A34" s="150" t="s">
        <v>305</v>
      </c>
      <c r="B34" s="30"/>
      <c r="C34" s="30"/>
      <c r="D34" s="30"/>
      <c r="E34" s="30"/>
      <c r="F34" s="30"/>
    </row>
    <row r="35" spans="1:6" x14ac:dyDescent="0.25">
      <c r="A35" s="155" t="s">
        <v>24</v>
      </c>
      <c r="B35" s="30">
        <v>1500000</v>
      </c>
      <c r="C35" s="30">
        <v>0</v>
      </c>
      <c r="D35" s="30">
        <v>125000</v>
      </c>
      <c r="E35" s="30">
        <v>125000</v>
      </c>
      <c r="F35" s="30">
        <v>125000</v>
      </c>
    </row>
    <row r="36" spans="1:6" x14ac:dyDescent="0.25">
      <c r="A36" s="158" t="s">
        <v>13</v>
      </c>
      <c r="B36" s="30">
        <v>1500000</v>
      </c>
      <c r="C36" s="30">
        <v>0</v>
      </c>
      <c r="D36" s="30">
        <v>125000</v>
      </c>
      <c r="E36" s="30">
        <v>125000</v>
      </c>
      <c r="F36" s="30">
        <v>125000</v>
      </c>
    </row>
    <row r="37" spans="1:6" x14ac:dyDescent="0.25">
      <c r="A37" s="156" t="s">
        <v>30</v>
      </c>
      <c r="B37" s="30">
        <v>1500000</v>
      </c>
      <c r="C37" s="30">
        <v>0</v>
      </c>
      <c r="D37" s="30">
        <v>125000</v>
      </c>
      <c r="E37" s="30">
        <v>125000</v>
      </c>
      <c r="F37" s="30">
        <v>125000</v>
      </c>
    </row>
    <row r="38" spans="1:6" x14ac:dyDescent="0.25">
      <c r="A38" s="156" t="s">
        <v>31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</row>
    <row r="39" spans="1:6" x14ac:dyDescent="0.25">
      <c r="A39" s="155" t="s">
        <v>33</v>
      </c>
      <c r="B39" s="30">
        <v>400000</v>
      </c>
      <c r="C39" s="30">
        <v>0</v>
      </c>
      <c r="D39" s="30">
        <v>33333.333333333336</v>
      </c>
      <c r="E39" s="30">
        <v>33333.333333333336</v>
      </c>
      <c r="F39" s="30">
        <v>33333.333333333336</v>
      </c>
    </row>
    <row r="40" spans="1:6" x14ac:dyDescent="0.25">
      <c r="A40" s="158" t="s">
        <v>13</v>
      </c>
      <c r="B40" s="30">
        <v>400000</v>
      </c>
      <c r="C40" s="30">
        <v>0</v>
      </c>
      <c r="D40" s="30">
        <v>33333.333333333336</v>
      </c>
      <c r="E40" s="30">
        <v>33333.333333333336</v>
      </c>
      <c r="F40" s="30">
        <v>33333.333333333336</v>
      </c>
    </row>
    <row r="41" spans="1:6" x14ac:dyDescent="0.25">
      <c r="A41" s="156" t="s">
        <v>32</v>
      </c>
      <c r="B41" s="30">
        <v>400000</v>
      </c>
      <c r="C41" s="30">
        <v>0</v>
      </c>
      <c r="D41" s="30">
        <v>33333.333333333336</v>
      </c>
      <c r="E41" s="30">
        <v>33333.333333333336</v>
      </c>
      <c r="F41" s="30">
        <v>33333.333333333336</v>
      </c>
    </row>
    <row r="42" spans="1:6" x14ac:dyDescent="0.25">
      <c r="A42" s="150" t="s">
        <v>28</v>
      </c>
      <c r="B42" s="30"/>
      <c r="C42" s="30"/>
      <c r="D42" s="30"/>
      <c r="E42" s="30"/>
      <c r="F42" s="30"/>
    </row>
    <row r="43" spans="1:6" x14ac:dyDescent="0.25">
      <c r="A43" s="155" t="s">
        <v>24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</row>
    <row r="44" spans="1:6" x14ac:dyDescent="0.25">
      <c r="A44" s="158" t="s">
        <v>13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</row>
    <row r="45" spans="1:6" x14ac:dyDescent="0.25">
      <c r="A45" s="156" t="s">
        <v>29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</row>
    <row r="46" spans="1:6" x14ac:dyDescent="0.25">
      <c r="A46" s="156" t="s">
        <v>27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</row>
    <row r="47" spans="1:6" x14ac:dyDescent="0.25">
      <c r="A47" s="150" t="s">
        <v>328</v>
      </c>
      <c r="B47" s="30"/>
      <c r="C47" s="30"/>
      <c r="D47" s="30"/>
      <c r="E47" s="30"/>
      <c r="F47" s="30"/>
    </row>
    <row r="48" spans="1:6" x14ac:dyDescent="0.25">
      <c r="A48" s="155" t="s">
        <v>24</v>
      </c>
      <c r="B48" s="30">
        <v>2200000</v>
      </c>
      <c r="C48" s="30">
        <v>0</v>
      </c>
      <c r="D48" s="30">
        <v>183333.33333333334</v>
      </c>
      <c r="E48" s="30">
        <v>183333.33333333334</v>
      </c>
      <c r="F48" s="30">
        <v>183333.33333333334</v>
      </c>
    </row>
    <row r="49" spans="1:6" x14ac:dyDescent="0.25">
      <c r="A49" s="158" t="s">
        <v>13</v>
      </c>
      <c r="B49" s="30">
        <v>2200000</v>
      </c>
      <c r="C49" s="30">
        <v>0</v>
      </c>
      <c r="D49" s="30">
        <v>183333.33333333334</v>
      </c>
      <c r="E49" s="30">
        <v>183333.33333333334</v>
      </c>
      <c r="F49" s="30">
        <v>183333.33333333334</v>
      </c>
    </row>
    <row r="50" spans="1:6" x14ac:dyDescent="0.25">
      <c r="A50" s="156" t="s">
        <v>22</v>
      </c>
      <c r="B50" s="30">
        <v>2200000</v>
      </c>
      <c r="C50" s="30">
        <v>0</v>
      </c>
      <c r="D50" s="30">
        <v>183333.33333333334</v>
      </c>
      <c r="E50" s="30">
        <v>183333.33333333334</v>
      </c>
      <c r="F50" s="30">
        <v>183333.33333333334</v>
      </c>
    </row>
    <row r="51" spans="1:6" x14ac:dyDescent="0.25">
      <c r="A51" s="150" t="s">
        <v>329</v>
      </c>
      <c r="B51" s="30"/>
      <c r="C51" s="30"/>
      <c r="D51" s="30"/>
      <c r="E51" s="30"/>
      <c r="F51" s="30"/>
    </row>
    <row r="52" spans="1:6" x14ac:dyDescent="0.25">
      <c r="A52" s="155" t="s">
        <v>24</v>
      </c>
      <c r="B52" s="30">
        <v>2834000</v>
      </c>
      <c r="C52" s="30">
        <v>0</v>
      </c>
      <c r="D52" s="30">
        <v>236166.66666666666</v>
      </c>
      <c r="E52" s="30">
        <v>236166.66666666666</v>
      </c>
      <c r="F52" s="30">
        <v>236166.66666666666</v>
      </c>
    </row>
    <row r="53" spans="1:6" x14ac:dyDescent="0.25">
      <c r="A53" s="158" t="s">
        <v>13</v>
      </c>
      <c r="B53" s="30">
        <v>2834000</v>
      </c>
      <c r="C53" s="30">
        <v>0</v>
      </c>
      <c r="D53" s="30">
        <v>236166.66666666666</v>
      </c>
      <c r="E53" s="30">
        <v>236166.66666666666</v>
      </c>
      <c r="F53" s="30">
        <v>236166.66666666666</v>
      </c>
    </row>
    <row r="54" spans="1:6" x14ac:dyDescent="0.25">
      <c r="A54" s="156" t="s">
        <v>26</v>
      </c>
      <c r="B54" s="30">
        <v>423000</v>
      </c>
      <c r="C54" s="30">
        <v>0</v>
      </c>
      <c r="D54" s="30">
        <v>35250</v>
      </c>
      <c r="E54" s="30">
        <v>35250</v>
      </c>
      <c r="F54" s="30">
        <v>35250</v>
      </c>
    </row>
    <row r="55" spans="1:6" x14ac:dyDescent="0.25">
      <c r="A55" s="156" t="s">
        <v>25</v>
      </c>
      <c r="B55" s="30">
        <v>2411000</v>
      </c>
      <c r="C55" s="30">
        <v>0</v>
      </c>
      <c r="D55" s="30">
        <v>200916.66666666666</v>
      </c>
      <c r="E55" s="30">
        <v>200916.66666666666</v>
      </c>
      <c r="F55" s="30">
        <v>200916.66666666666</v>
      </c>
    </row>
    <row r="56" spans="1:6" x14ac:dyDescent="0.25">
      <c r="A56" s="15" t="s">
        <v>35</v>
      </c>
      <c r="B56" s="30">
        <v>20000000</v>
      </c>
      <c r="C56" s="30">
        <v>232000</v>
      </c>
      <c r="D56" s="30">
        <v>1498666.6666666665</v>
      </c>
      <c r="E56" s="30">
        <v>1266666.6666666665</v>
      </c>
      <c r="F56" s="30">
        <v>1266666.6666666665</v>
      </c>
    </row>
    <row r="57" spans="1:6" x14ac:dyDescent="0.25">
      <c r="A57" s="150" t="s">
        <v>304</v>
      </c>
      <c r="B57" s="30"/>
      <c r="C57" s="30"/>
      <c r="D57" s="30"/>
      <c r="E57" s="30"/>
      <c r="F57" s="30"/>
    </row>
    <row r="58" spans="1:6" x14ac:dyDescent="0.25">
      <c r="A58" s="155" t="s">
        <v>24</v>
      </c>
      <c r="B58" s="30">
        <v>4800000</v>
      </c>
      <c r="C58" s="30">
        <v>232000</v>
      </c>
      <c r="D58" s="30">
        <v>232000</v>
      </c>
      <c r="E58" s="30">
        <v>0</v>
      </c>
      <c r="F58" s="30">
        <v>0</v>
      </c>
    </row>
    <row r="59" spans="1:6" x14ac:dyDescent="0.25">
      <c r="A59" s="158" t="s">
        <v>17</v>
      </c>
      <c r="B59" s="30">
        <v>4800000</v>
      </c>
      <c r="C59" s="30">
        <v>232000</v>
      </c>
      <c r="D59" s="30">
        <v>232000</v>
      </c>
      <c r="E59" s="30">
        <v>0</v>
      </c>
      <c r="F59" s="30">
        <v>0</v>
      </c>
    </row>
    <row r="60" spans="1:6" x14ac:dyDescent="0.25">
      <c r="A60" s="156" t="s">
        <v>41</v>
      </c>
      <c r="B60" s="30">
        <v>4800000</v>
      </c>
      <c r="C60" s="30">
        <v>232000</v>
      </c>
      <c r="D60" s="30">
        <v>232000</v>
      </c>
      <c r="E60" s="30">
        <v>0</v>
      </c>
      <c r="F60" s="30">
        <v>0</v>
      </c>
    </row>
    <row r="61" spans="1:6" x14ac:dyDescent="0.25">
      <c r="A61" s="150" t="s">
        <v>306</v>
      </c>
      <c r="B61" s="30"/>
      <c r="C61" s="30"/>
      <c r="D61" s="30"/>
      <c r="E61" s="30"/>
      <c r="F61" s="30"/>
    </row>
    <row r="62" spans="1:6" x14ac:dyDescent="0.25">
      <c r="A62" s="155" t="s">
        <v>24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</row>
    <row r="63" spans="1:6" x14ac:dyDescent="0.25">
      <c r="A63" s="158" t="s">
        <v>17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</row>
    <row r="64" spans="1:6" x14ac:dyDescent="0.25">
      <c r="A64" s="156" t="s">
        <v>40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</row>
    <row r="65" spans="1:6" x14ac:dyDescent="0.25">
      <c r="A65" s="150" t="s">
        <v>305</v>
      </c>
      <c r="B65" s="30"/>
      <c r="C65" s="30"/>
      <c r="D65" s="30"/>
      <c r="E65" s="30"/>
      <c r="F65" s="30"/>
    </row>
    <row r="66" spans="1:6" x14ac:dyDescent="0.25">
      <c r="A66" s="155" t="s">
        <v>24</v>
      </c>
      <c r="B66" s="30">
        <v>500000</v>
      </c>
      <c r="C66" s="30">
        <v>0</v>
      </c>
      <c r="D66" s="30">
        <v>41666.666666666664</v>
      </c>
      <c r="E66" s="30">
        <v>41666.666666666664</v>
      </c>
      <c r="F66" s="30">
        <v>41666.666666666664</v>
      </c>
    </row>
    <row r="67" spans="1:6" x14ac:dyDescent="0.25">
      <c r="A67" s="158" t="s">
        <v>17</v>
      </c>
      <c r="B67" s="30">
        <v>500000</v>
      </c>
      <c r="C67" s="30">
        <v>0</v>
      </c>
      <c r="D67" s="30">
        <v>41666.666666666664</v>
      </c>
      <c r="E67" s="30">
        <v>41666.666666666664</v>
      </c>
      <c r="F67" s="30">
        <v>41666.666666666664</v>
      </c>
    </row>
    <row r="68" spans="1:6" x14ac:dyDescent="0.25">
      <c r="A68" s="156" t="s">
        <v>39</v>
      </c>
      <c r="B68" s="30">
        <v>500000</v>
      </c>
      <c r="C68" s="30">
        <v>0</v>
      </c>
      <c r="D68" s="30">
        <v>41666.666666666664</v>
      </c>
      <c r="E68" s="30">
        <v>41666.666666666664</v>
      </c>
      <c r="F68" s="30">
        <v>41666.666666666664</v>
      </c>
    </row>
    <row r="69" spans="1:6" x14ac:dyDescent="0.25">
      <c r="A69" s="155" t="s">
        <v>33</v>
      </c>
      <c r="B69" s="30">
        <v>200000</v>
      </c>
      <c r="C69" s="30">
        <v>0</v>
      </c>
      <c r="D69" s="30">
        <v>16666.666666666668</v>
      </c>
      <c r="E69" s="30">
        <v>16666.666666666668</v>
      </c>
      <c r="F69" s="30">
        <v>16666.666666666668</v>
      </c>
    </row>
    <row r="70" spans="1:6" x14ac:dyDescent="0.25">
      <c r="A70" s="158" t="s">
        <v>13</v>
      </c>
      <c r="B70" s="30">
        <v>200000</v>
      </c>
      <c r="C70" s="30">
        <v>0</v>
      </c>
      <c r="D70" s="30">
        <v>16666.666666666668</v>
      </c>
      <c r="E70" s="30">
        <v>16666.666666666668</v>
      </c>
      <c r="F70" s="30">
        <v>16666.666666666668</v>
      </c>
    </row>
    <row r="71" spans="1:6" x14ac:dyDescent="0.25">
      <c r="A71" s="156" t="s">
        <v>38</v>
      </c>
      <c r="B71" s="30">
        <v>200000</v>
      </c>
      <c r="C71" s="30">
        <v>0</v>
      </c>
      <c r="D71" s="30">
        <v>16666.666666666668</v>
      </c>
      <c r="E71" s="30">
        <v>16666.666666666668</v>
      </c>
      <c r="F71" s="30">
        <v>16666.666666666668</v>
      </c>
    </row>
    <row r="72" spans="1:6" x14ac:dyDescent="0.25">
      <c r="A72" s="150" t="s">
        <v>28</v>
      </c>
      <c r="B72" s="30"/>
      <c r="C72" s="30"/>
      <c r="D72" s="30"/>
      <c r="E72" s="30"/>
      <c r="F72" s="30"/>
    </row>
    <row r="73" spans="1:6" x14ac:dyDescent="0.25">
      <c r="A73" s="155" t="s">
        <v>24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</row>
    <row r="74" spans="1:6" x14ac:dyDescent="0.25">
      <c r="A74" s="158" t="s">
        <v>13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</row>
    <row r="75" spans="1:6" x14ac:dyDescent="0.25">
      <c r="A75" s="156" t="s">
        <v>37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</row>
    <row r="76" spans="1:6" x14ac:dyDescent="0.25">
      <c r="A76" s="150" t="s">
        <v>330</v>
      </c>
      <c r="B76" s="30"/>
      <c r="C76" s="30"/>
      <c r="D76" s="30"/>
      <c r="E76" s="30"/>
      <c r="F76" s="30"/>
    </row>
    <row r="77" spans="1:6" x14ac:dyDescent="0.25">
      <c r="A77" s="155" t="s">
        <v>24</v>
      </c>
      <c r="B77" s="30">
        <v>14500000</v>
      </c>
      <c r="C77" s="30">
        <v>0</v>
      </c>
      <c r="D77" s="30">
        <v>1208333.3333333333</v>
      </c>
      <c r="E77" s="30">
        <v>1208333.3333333333</v>
      </c>
      <c r="F77" s="30">
        <v>1208333.3333333333</v>
      </c>
    </row>
    <row r="78" spans="1:6" x14ac:dyDescent="0.25">
      <c r="A78" s="158" t="s">
        <v>13</v>
      </c>
      <c r="B78" s="30">
        <v>14500000</v>
      </c>
      <c r="C78" s="30">
        <v>0</v>
      </c>
      <c r="D78" s="30">
        <v>1208333.3333333333</v>
      </c>
      <c r="E78" s="30">
        <v>1208333.3333333333</v>
      </c>
      <c r="F78" s="30">
        <v>1208333.3333333333</v>
      </c>
    </row>
    <row r="79" spans="1:6" x14ac:dyDescent="0.25">
      <c r="A79" s="156" t="s">
        <v>34</v>
      </c>
      <c r="B79" s="30">
        <v>14500000</v>
      </c>
      <c r="C79" s="30">
        <v>0</v>
      </c>
      <c r="D79" s="30">
        <v>1208333.3333333333</v>
      </c>
      <c r="E79" s="30">
        <v>1208333.3333333333</v>
      </c>
      <c r="F79" s="30">
        <v>1208333.3333333333</v>
      </c>
    </row>
    <row r="80" spans="1:6" x14ac:dyDescent="0.25">
      <c r="A80" s="150" t="s">
        <v>331</v>
      </c>
      <c r="B80" s="30"/>
      <c r="C80" s="30"/>
      <c r="D80" s="30"/>
      <c r="E80" s="30"/>
      <c r="F80" s="30"/>
    </row>
    <row r="81" spans="1:6" x14ac:dyDescent="0.25">
      <c r="A81" s="155" t="s">
        <v>24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</row>
    <row r="82" spans="1:6" x14ac:dyDescent="0.25">
      <c r="A82" s="158" t="s">
        <v>13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</row>
    <row r="83" spans="1:6" x14ac:dyDescent="0.25">
      <c r="A83" s="156" t="s">
        <v>36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</row>
    <row r="84" spans="1:6" x14ac:dyDescent="0.25">
      <c r="A84" s="15" t="s">
        <v>43</v>
      </c>
      <c r="B84" s="30">
        <v>4601000</v>
      </c>
      <c r="C84" s="30">
        <v>4327400</v>
      </c>
      <c r="D84" s="30">
        <v>4334066.666666666</v>
      </c>
      <c r="E84" s="30">
        <v>6666.6666666666661</v>
      </c>
      <c r="F84" s="30">
        <v>6666.6666666666661</v>
      </c>
    </row>
    <row r="85" spans="1:6" x14ac:dyDescent="0.25">
      <c r="A85" s="150" t="s">
        <v>308</v>
      </c>
      <c r="B85" s="30"/>
      <c r="C85" s="30"/>
      <c r="D85" s="30"/>
      <c r="E85" s="30"/>
      <c r="F85" s="30"/>
    </row>
    <row r="86" spans="1:6" x14ac:dyDescent="0.25">
      <c r="A86" s="155" t="s">
        <v>24</v>
      </c>
      <c r="B86" s="30">
        <v>4521000</v>
      </c>
      <c r="C86" s="30">
        <v>4327400</v>
      </c>
      <c r="D86" s="30">
        <v>4327400</v>
      </c>
      <c r="E86" s="30">
        <v>0</v>
      </c>
      <c r="F86" s="30">
        <v>0</v>
      </c>
    </row>
    <row r="87" spans="1:6" x14ac:dyDescent="0.25">
      <c r="A87" s="158" t="s">
        <v>17</v>
      </c>
      <c r="B87" s="30">
        <v>4521000</v>
      </c>
      <c r="C87" s="30">
        <v>4327400</v>
      </c>
      <c r="D87" s="30">
        <v>4327400</v>
      </c>
      <c r="E87" s="30">
        <v>0</v>
      </c>
      <c r="F87" s="30">
        <v>0</v>
      </c>
    </row>
    <row r="88" spans="1:6" x14ac:dyDescent="0.25">
      <c r="A88" s="156" t="s">
        <v>47</v>
      </c>
      <c r="B88" s="30">
        <v>4521000</v>
      </c>
      <c r="C88" s="30">
        <v>4327400</v>
      </c>
      <c r="D88" s="30">
        <v>4327400</v>
      </c>
      <c r="E88" s="30">
        <v>0</v>
      </c>
      <c r="F88" s="30">
        <v>0</v>
      </c>
    </row>
    <row r="89" spans="1:6" x14ac:dyDescent="0.25">
      <c r="A89" s="150" t="s">
        <v>305</v>
      </c>
      <c r="B89" s="30"/>
      <c r="C89" s="30"/>
      <c r="D89" s="30"/>
      <c r="E89" s="30"/>
      <c r="F89" s="30"/>
    </row>
    <row r="90" spans="1:6" x14ac:dyDescent="0.25">
      <c r="A90" s="155" t="s">
        <v>44</v>
      </c>
      <c r="B90" s="30">
        <v>80000</v>
      </c>
      <c r="C90" s="30">
        <v>0</v>
      </c>
      <c r="D90" s="30">
        <v>6666.6666666666661</v>
      </c>
      <c r="E90" s="30">
        <v>6666.6666666666661</v>
      </c>
      <c r="F90" s="30">
        <v>6666.6666666666661</v>
      </c>
    </row>
    <row r="91" spans="1:6" x14ac:dyDescent="0.25">
      <c r="A91" s="158" t="s">
        <v>13</v>
      </c>
      <c r="B91" s="30">
        <v>80000</v>
      </c>
      <c r="C91" s="30">
        <v>0</v>
      </c>
      <c r="D91" s="30">
        <v>6666.6666666666661</v>
      </c>
      <c r="E91" s="30">
        <v>6666.6666666666661</v>
      </c>
      <c r="F91" s="30">
        <v>6666.6666666666661</v>
      </c>
    </row>
    <row r="92" spans="1:6" x14ac:dyDescent="0.25">
      <c r="A92" s="156" t="s">
        <v>46</v>
      </c>
      <c r="B92" s="30">
        <v>10000</v>
      </c>
      <c r="C92" s="30">
        <v>0</v>
      </c>
      <c r="D92" s="30">
        <v>833.33333333333337</v>
      </c>
      <c r="E92" s="30">
        <v>833.33333333333337</v>
      </c>
      <c r="F92" s="30">
        <v>833.33333333333337</v>
      </c>
    </row>
    <row r="93" spans="1:6" x14ac:dyDescent="0.25">
      <c r="A93" s="156" t="s">
        <v>42</v>
      </c>
      <c r="B93" s="30">
        <v>60000</v>
      </c>
      <c r="C93" s="30">
        <v>0</v>
      </c>
      <c r="D93" s="30">
        <v>5000</v>
      </c>
      <c r="E93" s="30">
        <v>5000</v>
      </c>
      <c r="F93" s="30">
        <v>5000</v>
      </c>
    </row>
    <row r="94" spans="1:6" x14ac:dyDescent="0.25">
      <c r="A94" s="156" t="s">
        <v>45</v>
      </c>
      <c r="B94" s="30">
        <v>10000</v>
      </c>
      <c r="C94" s="30">
        <v>0</v>
      </c>
      <c r="D94" s="30">
        <v>833.33333333333337</v>
      </c>
      <c r="E94" s="30">
        <v>833.33333333333337</v>
      </c>
      <c r="F94" s="30">
        <v>833.33333333333337</v>
      </c>
    </row>
    <row r="95" spans="1:6" x14ac:dyDescent="0.25">
      <c r="A95" s="15" t="s">
        <v>49</v>
      </c>
      <c r="B95" s="30">
        <v>1260000</v>
      </c>
      <c r="C95" s="30">
        <v>0</v>
      </c>
      <c r="D95" s="30">
        <v>104999.99999999999</v>
      </c>
      <c r="E95" s="30">
        <v>104999.99999999999</v>
      </c>
      <c r="F95" s="30">
        <v>104999.99999999999</v>
      </c>
    </row>
    <row r="96" spans="1:6" x14ac:dyDescent="0.25">
      <c r="A96" s="150" t="s">
        <v>305</v>
      </c>
      <c r="B96" s="30"/>
      <c r="C96" s="30"/>
      <c r="D96" s="30"/>
      <c r="E96" s="30"/>
      <c r="F96" s="30"/>
    </row>
    <row r="97" spans="1:6" x14ac:dyDescent="0.25">
      <c r="A97" s="155" t="s">
        <v>24</v>
      </c>
      <c r="B97" s="30">
        <v>1260000</v>
      </c>
      <c r="C97" s="30">
        <v>0</v>
      </c>
      <c r="D97" s="30">
        <v>104999.99999999999</v>
      </c>
      <c r="E97" s="30">
        <v>104999.99999999999</v>
      </c>
      <c r="F97" s="30">
        <v>104999.99999999999</v>
      </c>
    </row>
    <row r="98" spans="1:6" x14ac:dyDescent="0.25">
      <c r="A98" s="158" t="s">
        <v>13</v>
      </c>
      <c r="B98" s="30">
        <v>1260000</v>
      </c>
      <c r="C98" s="30">
        <v>0</v>
      </c>
      <c r="D98" s="30">
        <v>104999.99999999999</v>
      </c>
      <c r="E98" s="30">
        <v>104999.99999999999</v>
      </c>
      <c r="F98" s="30">
        <v>104999.99999999999</v>
      </c>
    </row>
    <row r="99" spans="1:6" x14ac:dyDescent="0.25">
      <c r="A99" s="156" t="s">
        <v>48</v>
      </c>
      <c r="B99" s="30">
        <v>1000000</v>
      </c>
      <c r="C99" s="30">
        <v>0</v>
      </c>
      <c r="D99" s="30">
        <v>83333.333333333328</v>
      </c>
      <c r="E99" s="30">
        <v>83333.333333333328</v>
      </c>
      <c r="F99" s="30">
        <v>83333.333333333328</v>
      </c>
    </row>
    <row r="100" spans="1:6" x14ac:dyDescent="0.25">
      <c r="A100" s="156" t="s">
        <v>52</v>
      </c>
      <c r="B100" s="30">
        <v>60000</v>
      </c>
      <c r="C100" s="30">
        <v>0</v>
      </c>
      <c r="D100" s="30">
        <v>5000</v>
      </c>
      <c r="E100" s="30">
        <v>5000</v>
      </c>
      <c r="F100" s="30">
        <v>5000</v>
      </c>
    </row>
    <row r="101" spans="1:6" x14ac:dyDescent="0.25">
      <c r="A101" s="156" t="s">
        <v>50</v>
      </c>
      <c r="B101" s="30">
        <v>100000</v>
      </c>
      <c r="C101" s="30">
        <v>0</v>
      </c>
      <c r="D101" s="30">
        <v>8333.3333333333339</v>
      </c>
      <c r="E101" s="30">
        <v>8333.3333333333339</v>
      </c>
      <c r="F101" s="30">
        <v>8333.3333333333339</v>
      </c>
    </row>
    <row r="102" spans="1:6" x14ac:dyDescent="0.25">
      <c r="A102" s="156" t="s">
        <v>51</v>
      </c>
      <c r="B102" s="30">
        <v>100000</v>
      </c>
      <c r="C102" s="30">
        <v>0</v>
      </c>
      <c r="D102" s="30">
        <v>8333.3333333333339</v>
      </c>
      <c r="E102" s="30">
        <v>8333.3333333333339</v>
      </c>
      <c r="F102" s="30">
        <v>8333.3333333333339</v>
      </c>
    </row>
    <row r="103" spans="1:6" x14ac:dyDescent="0.25">
      <c r="A103" s="15" t="s">
        <v>58</v>
      </c>
      <c r="B103" s="30">
        <v>900000</v>
      </c>
      <c r="C103" s="30">
        <v>0</v>
      </c>
      <c r="D103" s="30">
        <v>75000</v>
      </c>
      <c r="E103" s="30">
        <v>75000</v>
      </c>
      <c r="F103" s="30">
        <v>75000</v>
      </c>
    </row>
    <row r="104" spans="1:6" x14ac:dyDescent="0.25">
      <c r="A104" s="150" t="s">
        <v>305</v>
      </c>
      <c r="B104" s="30"/>
      <c r="C104" s="30"/>
      <c r="D104" s="30"/>
      <c r="E104" s="30"/>
      <c r="F104" s="30"/>
    </row>
    <row r="105" spans="1:6" x14ac:dyDescent="0.25">
      <c r="A105" s="155" t="s">
        <v>44</v>
      </c>
      <c r="B105" s="30">
        <v>900000</v>
      </c>
      <c r="C105" s="30">
        <v>0</v>
      </c>
      <c r="D105" s="30">
        <v>75000</v>
      </c>
      <c r="E105" s="30">
        <v>75000</v>
      </c>
      <c r="F105" s="30">
        <v>75000</v>
      </c>
    </row>
    <row r="106" spans="1:6" x14ac:dyDescent="0.25">
      <c r="A106" s="158" t="s">
        <v>13</v>
      </c>
      <c r="B106" s="30">
        <v>900000</v>
      </c>
      <c r="C106" s="30">
        <v>0</v>
      </c>
      <c r="D106" s="30">
        <v>75000</v>
      </c>
      <c r="E106" s="30">
        <v>75000</v>
      </c>
      <c r="F106" s="30">
        <v>75000</v>
      </c>
    </row>
    <row r="107" spans="1:6" x14ac:dyDescent="0.25">
      <c r="A107" s="156" t="s">
        <v>57</v>
      </c>
      <c r="B107" s="30">
        <v>900000</v>
      </c>
      <c r="C107" s="30">
        <v>0</v>
      </c>
      <c r="D107" s="30">
        <v>75000</v>
      </c>
      <c r="E107" s="30">
        <v>75000</v>
      </c>
      <c r="F107" s="30">
        <v>75000</v>
      </c>
    </row>
    <row r="108" spans="1:6" x14ac:dyDescent="0.25">
      <c r="A108" s="155" t="s">
        <v>24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</row>
    <row r="109" spans="1:6" x14ac:dyDescent="0.25">
      <c r="A109" s="158" t="s">
        <v>13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</row>
    <row r="110" spans="1:6" x14ac:dyDescent="0.25">
      <c r="A110" s="156" t="s">
        <v>59</v>
      </c>
      <c r="B110" s="30">
        <v>0</v>
      </c>
      <c r="C110" s="30">
        <v>0</v>
      </c>
      <c r="D110" s="30">
        <v>0</v>
      </c>
      <c r="E110" s="30">
        <v>0</v>
      </c>
      <c r="F110" s="30">
        <v>0</v>
      </c>
    </row>
    <row r="111" spans="1:6" x14ac:dyDescent="0.25">
      <c r="A111" s="15" t="s">
        <v>54</v>
      </c>
      <c r="B111" s="30">
        <v>120000</v>
      </c>
      <c r="C111" s="30">
        <v>0</v>
      </c>
      <c r="D111" s="30">
        <v>10000</v>
      </c>
      <c r="E111" s="30">
        <v>10000</v>
      </c>
      <c r="F111" s="30">
        <v>10000</v>
      </c>
    </row>
    <row r="112" spans="1:6" x14ac:dyDescent="0.25">
      <c r="A112" s="150" t="s">
        <v>305</v>
      </c>
      <c r="B112" s="30"/>
      <c r="C112" s="30"/>
      <c r="D112" s="30"/>
      <c r="E112" s="30"/>
      <c r="F112" s="30"/>
    </row>
    <row r="113" spans="1:6" x14ac:dyDescent="0.25">
      <c r="A113" s="155" t="s">
        <v>55</v>
      </c>
      <c r="B113" s="30">
        <v>120000</v>
      </c>
      <c r="C113" s="30">
        <v>0</v>
      </c>
      <c r="D113" s="30">
        <v>10000</v>
      </c>
      <c r="E113" s="30">
        <v>10000</v>
      </c>
      <c r="F113" s="30">
        <v>10000</v>
      </c>
    </row>
    <row r="114" spans="1:6" x14ac:dyDescent="0.25">
      <c r="A114" s="158" t="s">
        <v>13</v>
      </c>
      <c r="B114" s="30">
        <v>120000</v>
      </c>
      <c r="C114" s="30">
        <v>0</v>
      </c>
      <c r="D114" s="30">
        <v>10000</v>
      </c>
      <c r="E114" s="30">
        <v>10000</v>
      </c>
      <c r="F114" s="30">
        <v>10000</v>
      </c>
    </row>
    <row r="115" spans="1:6" x14ac:dyDescent="0.25">
      <c r="A115" s="156" t="s">
        <v>56</v>
      </c>
      <c r="B115" s="30">
        <v>110000</v>
      </c>
      <c r="C115" s="30">
        <v>0</v>
      </c>
      <c r="D115" s="30">
        <v>9166.6666666666661</v>
      </c>
      <c r="E115" s="30">
        <v>9166.6666666666661</v>
      </c>
      <c r="F115" s="30">
        <v>9166.6666666666661</v>
      </c>
    </row>
    <row r="116" spans="1:6" x14ac:dyDescent="0.25">
      <c r="A116" s="156" t="s">
        <v>53</v>
      </c>
      <c r="B116" s="30">
        <v>10000</v>
      </c>
      <c r="C116" s="30">
        <v>0</v>
      </c>
      <c r="D116" s="30">
        <v>833.33333333333337</v>
      </c>
      <c r="E116" s="30">
        <v>833.33333333333337</v>
      </c>
      <c r="F116" s="30">
        <v>833.33333333333337</v>
      </c>
    </row>
    <row r="117" spans="1:6" x14ac:dyDescent="0.25">
      <c r="A117" s="15" t="s">
        <v>61</v>
      </c>
      <c r="B117" s="30">
        <v>3505000</v>
      </c>
      <c r="C117" s="30">
        <v>0</v>
      </c>
      <c r="D117" s="30">
        <v>292083.33333333337</v>
      </c>
      <c r="E117" s="30">
        <v>292083.33333333337</v>
      </c>
      <c r="F117" s="30">
        <v>292083.33333333337</v>
      </c>
    </row>
    <row r="118" spans="1:6" x14ac:dyDescent="0.25">
      <c r="A118" s="150" t="s">
        <v>305</v>
      </c>
      <c r="B118" s="30"/>
      <c r="C118" s="30"/>
      <c r="D118" s="30"/>
      <c r="E118" s="30"/>
      <c r="F118" s="30"/>
    </row>
    <row r="119" spans="1:6" x14ac:dyDescent="0.25">
      <c r="A119" s="155" t="s">
        <v>24</v>
      </c>
      <c r="B119" s="30">
        <v>1005000</v>
      </c>
      <c r="C119" s="30">
        <v>0</v>
      </c>
      <c r="D119" s="30">
        <v>83750</v>
      </c>
      <c r="E119" s="30">
        <v>83750</v>
      </c>
      <c r="F119" s="30">
        <v>83750</v>
      </c>
    </row>
    <row r="120" spans="1:6" x14ac:dyDescent="0.25">
      <c r="A120" s="158" t="s">
        <v>13</v>
      </c>
      <c r="B120" s="30">
        <v>1005000</v>
      </c>
      <c r="C120" s="30">
        <v>0</v>
      </c>
      <c r="D120" s="30">
        <v>83750</v>
      </c>
      <c r="E120" s="30">
        <v>83750</v>
      </c>
      <c r="F120" s="30">
        <v>83750</v>
      </c>
    </row>
    <row r="121" spans="1:6" x14ac:dyDescent="0.25">
      <c r="A121" s="156" t="s">
        <v>62</v>
      </c>
      <c r="B121" s="30">
        <v>905000</v>
      </c>
      <c r="C121" s="30">
        <v>0</v>
      </c>
      <c r="D121" s="30">
        <v>75416.666666666672</v>
      </c>
      <c r="E121" s="30">
        <v>75416.666666666672</v>
      </c>
      <c r="F121" s="30">
        <v>75416.666666666672</v>
      </c>
    </row>
    <row r="122" spans="1:6" x14ac:dyDescent="0.25">
      <c r="A122" s="156" t="s">
        <v>60</v>
      </c>
      <c r="B122" s="30">
        <v>100000</v>
      </c>
      <c r="C122" s="30">
        <v>0</v>
      </c>
      <c r="D122" s="30">
        <v>8333.3333333333339</v>
      </c>
      <c r="E122" s="30">
        <v>8333.3333333333339</v>
      </c>
      <c r="F122" s="30">
        <v>8333.3333333333339</v>
      </c>
    </row>
    <row r="123" spans="1:6" x14ac:dyDescent="0.25">
      <c r="A123" s="150" t="s">
        <v>332</v>
      </c>
      <c r="B123" s="30">
        <v>2500000</v>
      </c>
      <c r="C123" s="30">
        <v>0</v>
      </c>
      <c r="D123" s="30">
        <v>208333.33333333334</v>
      </c>
      <c r="E123" s="30">
        <v>208333.33333333334</v>
      </c>
      <c r="F123" s="30">
        <v>208333.33333333334</v>
      </c>
    </row>
    <row r="124" spans="1:6" x14ac:dyDescent="0.25">
      <c r="A124" s="15" t="s">
        <v>65</v>
      </c>
      <c r="B124" s="30">
        <v>600000</v>
      </c>
      <c r="C124" s="30">
        <v>0</v>
      </c>
      <c r="D124" s="30">
        <v>50000</v>
      </c>
      <c r="E124" s="30">
        <v>50000</v>
      </c>
      <c r="F124" s="30">
        <v>50000</v>
      </c>
    </row>
    <row r="125" spans="1:6" x14ac:dyDescent="0.25">
      <c r="A125" s="150" t="s">
        <v>305</v>
      </c>
      <c r="B125" s="30"/>
      <c r="C125" s="30"/>
      <c r="D125" s="30"/>
      <c r="E125" s="30"/>
      <c r="F125" s="30"/>
    </row>
    <row r="126" spans="1:6" x14ac:dyDescent="0.25">
      <c r="A126" s="155" t="s">
        <v>24</v>
      </c>
      <c r="B126" s="30">
        <v>600000</v>
      </c>
      <c r="C126" s="30">
        <v>0</v>
      </c>
      <c r="D126" s="30">
        <v>50000</v>
      </c>
      <c r="E126" s="30">
        <v>50000</v>
      </c>
      <c r="F126" s="30">
        <v>50000</v>
      </c>
    </row>
    <row r="127" spans="1:6" x14ac:dyDescent="0.25">
      <c r="A127" s="158" t="s">
        <v>13</v>
      </c>
      <c r="B127" s="30">
        <v>600000</v>
      </c>
      <c r="C127" s="30">
        <v>0</v>
      </c>
      <c r="D127" s="30">
        <v>50000</v>
      </c>
      <c r="E127" s="30">
        <v>50000</v>
      </c>
      <c r="F127" s="30">
        <v>50000</v>
      </c>
    </row>
    <row r="128" spans="1:6" x14ac:dyDescent="0.25">
      <c r="A128" s="156" t="s">
        <v>64</v>
      </c>
      <c r="B128" s="30">
        <v>600000</v>
      </c>
      <c r="C128" s="30">
        <v>0</v>
      </c>
      <c r="D128" s="30">
        <v>50000</v>
      </c>
      <c r="E128" s="30">
        <v>50000</v>
      </c>
      <c r="F128" s="30">
        <v>50000</v>
      </c>
    </row>
    <row r="129" spans="1:6" x14ac:dyDescent="0.25">
      <c r="A129" s="15" t="s">
        <v>67</v>
      </c>
      <c r="B129" s="30">
        <v>680000</v>
      </c>
      <c r="C129" s="30">
        <v>0</v>
      </c>
      <c r="D129" s="30">
        <v>56666.666666666664</v>
      </c>
      <c r="E129" s="30">
        <v>56666.666666666664</v>
      </c>
      <c r="F129" s="30">
        <v>56666.666666666664</v>
      </c>
    </row>
    <row r="130" spans="1:6" x14ac:dyDescent="0.25">
      <c r="A130" s="150" t="s">
        <v>305</v>
      </c>
      <c r="B130" s="30"/>
      <c r="C130" s="30"/>
      <c r="D130" s="30"/>
      <c r="E130" s="30"/>
      <c r="F130" s="30"/>
    </row>
    <row r="131" spans="1:6" x14ac:dyDescent="0.25">
      <c r="A131" s="155" t="s">
        <v>68</v>
      </c>
      <c r="B131" s="30">
        <v>680000</v>
      </c>
      <c r="C131" s="30">
        <v>0</v>
      </c>
      <c r="D131" s="30">
        <v>56666.666666666664</v>
      </c>
      <c r="E131" s="30">
        <v>56666.666666666664</v>
      </c>
      <c r="F131" s="30">
        <v>56666.666666666664</v>
      </c>
    </row>
    <row r="132" spans="1:6" x14ac:dyDescent="0.25">
      <c r="A132" s="158" t="s">
        <v>13</v>
      </c>
      <c r="B132" s="30">
        <v>680000</v>
      </c>
      <c r="C132" s="30">
        <v>0</v>
      </c>
      <c r="D132" s="30">
        <v>56666.666666666664</v>
      </c>
      <c r="E132" s="30">
        <v>56666.666666666664</v>
      </c>
      <c r="F132" s="30">
        <v>56666.666666666664</v>
      </c>
    </row>
    <row r="133" spans="1:6" x14ac:dyDescent="0.25">
      <c r="A133" s="156" t="s">
        <v>69</v>
      </c>
      <c r="B133" s="30">
        <v>495000</v>
      </c>
      <c r="C133" s="30">
        <v>0</v>
      </c>
      <c r="D133" s="30">
        <v>41250</v>
      </c>
      <c r="E133" s="30">
        <v>41250</v>
      </c>
      <c r="F133" s="30">
        <v>41250</v>
      </c>
    </row>
    <row r="134" spans="1:6" x14ac:dyDescent="0.25">
      <c r="A134" s="156" t="s">
        <v>66</v>
      </c>
      <c r="B134" s="30">
        <v>185000</v>
      </c>
      <c r="C134" s="30">
        <v>0</v>
      </c>
      <c r="D134" s="30">
        <v>15416.666666666666</v>
      </c>
      <c r="E134" s="30">
        <v>15416.666666666666</v>
      </c>
      <c r="F134" s="30">
        <v>15416.666666666666</v>
      </c>
    </row>
    <row r="135" spans="1:6" x14ac:dyDescent="0.25">
      <c r="A135" s="15" t="s">
        <v>76</v>
      </c>
      <c r="B135" s="30">
        <v>0</v>
      </c>
      <c r="C135" s="30">
        <v>0</v>
      </c>
      <c r="D135" s="30">
        <v>0</v>
      </c>
      <c r="E135" s="30">
        <v>0</v>
      </c>
      <c r="F135" s="30">
        <v>0</v>
      </c>
    </row>
    <row r="136" spans="1:6" x14ac:dyDescent="0.25">
      <c r="A136" s="150" t="s">
        <v>305</v>
      </c>
      <c r="B136" s="30"/>
      <c r="C136" s="30"/>
      <c r="D136" s="30"/>
      <c r="E136" s="30"/>
      <c r="F136" s="30"/>
    </row>
    <row r="137" spans="1:6" x14ac:dyDescent="0.25">
      <c r="A137" s="155" t="s">
        <v>33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</row>
    <row r="138" spans="1:6" x14ac:dyDescent="0.25">
      <c r="A138" s="158" t="s">
        <v>17</v>
      </c>
      <c r="B138" s="30">
        <v>0</v>
      </c>
      <c r="C138" s="30">
        <v>0</v>
      </c>
      <c r="D138" s="30">
        <v>0</v>
      </c>
      <c r="E138" s="30">
        <v>0</v>
      </c>
      <c r="F138" s="30">
        <v>0</v>
      </c>
    </row>
    <row r="139" spans="1:6" x14ac:dyDescent="0.25">
      <c r="A139" s="156" t="s">
        <v>75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</row>
    <row r="140" spans="1:6" x14ac:dyDescent="0.25">
      <c r="A140" s="15" t="s">
        <v>73</v>
      </c>
      <c r="B140" s="30">
        <v>10500000</v>
      </c>
      <c r="C140" s="30">
        <v>5272200</v>
      </c>
      <c r="D140" s="30">
        <v>5272200</v>
      </c>
      <c r="E140" s="30">
        <v>0</v>
      </c>
      <c r="F140" s="30">
        <v>0</v>
      </c>
    </row>
    <row r="141" spans="1:6" x14ac:dyDescent="0.25">
      <c r="A141" s="150" t="s">
        <v>303</v>
      </c>
      <c r="B141" s="30">
        <v>0</v>
      </c>
      <c r="C141" s="30">
        <v>0</v>
      </c>
      <c r="D141" s="30">
        <v>0</v>
      </c>
      <c r="E141" s="30">
        <v>0</v>
      </c>
      <c r="F141" s="30">
        <v>0</v>
      </c>
    </row>
    <row r="142" spans="1:6" x14ac:dyDescent="0.25">
      <c r="A142" s="150" t="s">
        <v>302</v>
      </c>
      <c r="B142" s="30"/>
      <c r="C142" s="30"/>
      <c r="D142" s="30"/>
      <c r="E142" s="30"/>
      <c r="F142" s="30"/>
    </row>
    <row r="143" spans="1:6" x14ac:dyDescent="0.25">
      <c r="A143" s="155" t="s">
        <v>33</v>
      </c>
      <c r="B143" s="30">
        <v>10500000</v>
      </c>
      <c r="C143" s="30">
        <v>5272200</v>
      </c>
      <c r="D143" s="30">
        <v>5272200</v>
      </c>
      <c r="E143" s="30"/>
      <c r="F143" s="30"/>
    </row>
    <row r="144" spans="1:6" x14ac:dyDescent="0.25">
      <c r="A144" s="158" t="s">
        <v>17</v>
      </c>
      <c r="B144" s="30">
        <v>10500000</v>
      </c>
      <c r="C144" s="30">
        <v>5272200</v>
      </c>
      <c r="D144" s="30">
        <v>5272200</v>
      </c>
      <c r="E144" s="30"/>
      <c r="F144" s="30"/>
    </row>
    <row r="145" spans="1:6" x14ac:dyDescent="0.25">
      <c r="A145" s="156" t="s">
        <v>309</v>
      </c>
      <c r="B145" s="30">
        <v>10500000</v>
      </c>
      <c r="C145" s="30">
        <v>5272200</v>
      </c>
      <c r="D145" s="30">
        <v>5272200</v>
      </c>
      <c r="E145" s="30"/>
      <c r="F145" s="30"/>
    </row>
    <row r="146" spans="1:6" x14ac:dyDescent="0.25">
      <c r="A146" s="15" t="s">
        <v>70</v>
      </c>
      <c r="B146" s="30">
        <v>360000</v>
      </c>
      <c r="C146" s="30">
        <v>0</v>
      </c>
      <c r="D146" s="30">
        <v>30000</v>
      </c>
      <c r="E146" s="30">
        <v>30000</v>
      </c>
      <c r="F146" s="30">
        <v>30000</v>
      </c>
    </row>
    <row r="147" spans="1:6" x14ac:dyDescent="0.25">
      <c r="A147" s="150" t="s">
        <v>301</v>
      </c>
      <c r="B147" s="30"/>
      <c r="C147" s="30"/>
      <c r="D147" s="30"/>
      <c r="E147" s="30"/>
      <c r="F147" s="30"/>
    </row>
    <row r="148" spans="1:6" x14ac:dyDescent="0.25">
      <c r="A148" s="155" t="s">
        <v>12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</row>
    <row r="149" spans="1:6" x14ac:dyDescent="0.25">
      <c r="A149" s="158" t="s">
        <v>17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</row>
    <row r="150" spans="1:6" x14ac:dyDescent="0.25">
      <c r="A150" s="156" t="s">
        <v>157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</row>
    <row r="151" spans="1:6" x14ac:dyDescent="0.25">
      <c r="A151" s="150" t="s">
        <v>305</v>
      </c>
      <c r="B151" s="30"/>
      <c r="C151" s="30"/>
      <c r="D151" s="30"/>
      <c r="E151" s="30"/>
      <c r="F151" s="30"/>
    </row>
    <row r="152" spans="1:6" x14ac:dyDescent="0.25">
      <c r="A152" s="155" t="s">
        <v>12</v>
      </c>
      <c r="B152" s="30">
        <v>360000</v>
      </c>
      <c r="C152" s="30">
        <v>0</v>
      </c>
      <c r="D152" s="30">
        <v>30000</v>
      </c>
      <c r="E152" s="30">
        <v>30000</v>
      </c>
      <c r="F152" s="30">
        <v>30000</v>
      </c>
    </row>
    <row r="153" spans="1:6" x14ac:dyDescent="0.25">
      <c r="A153" s="158" t="s">
        <v>13</v>
      </c>
      <c r="B153" s="30">
        <v>360000</v>
      </c>
      <c r="C153" s="30">
        <v>0</v>
      </c>
      <c r="D153" s="30">
        <v>30000</v>
      </c>
      <c r="E153" s="30">
        <v>30000</v>
      </c>
      <c r="F153" s="30">
        <v>30000</v>
      </c>
    </row>
    <row r="154" spans="1:6" x14ac:dyDescent="0.25">
      <c r="A154" s="156" t="s">
        <v>71</v>
      </c>
      <c r="B154" s="30">
        <v>50000</v>
      </c>
      <c r="C154" s="30">
        <v>0</v>
      </c>
      <c r="D154" s="30">
        <v>4166.666666666667</v>
      </c>
      <c r="E154" s="30">
        <v>4166.666666666667</v>
      </c>
      <c r="F154" s="30">
        <v>4166.666666666667</v>
      </c>
    </row>
    <row r="155" spans="1:6" x14ac:dyDescent="0.25">
      <c r="A155" s="156" t="s">
        <v>46</v>
      </c>
      <c r="B155" s="30">
        <v>60000</v>
      </c>
      <c r="C155" s="30">
        <v>0</v>
      </c>
      <c r="D155" s="30">
        <v>5000</v>
      </c>
      <c r="E155" s="30">
        <v>5000</v>
      </c>
      <c r="F155" s="30">
        <v>5000</v>
      </c>
    </row>
    <row r="156" spans="1:6" x14ac:dyDescent="0.25">
      <c r="A156" s="156" t="s">
        <v>72</v>
      </c>
      <c r="B156" s="30">
        <v>250000</v>
      </c>
      <c r="C156" s="30">
        <v>0</v>
      </c>
      <c r="D156" s="30">
        <v>20833.333333333332</v>
      </c>
      <c r="E156" s="30">
        <v>20833.333333333332</v>
      </c>
      <c r="F156" s="30">
        <v>20833.333333333332</v>
      </c>
    </row>
    <row r="157" spans="1:6" x14ac:dyDescent="0.25">
      <c r="A157" s="15" t="s">
        <v>78</v>
      </c>
      <c r="B157" s="30">
        <v>180000</v>
      </c>
      <c r="C157" s="30">
        <v>0</v>
      </c>
      <c r="D157" s="30">
        <v>15000</v>
      </c>
      <c r="E157" s="30">
        <v>15000</v>
      </c>
      <c r="F157" s="30">
        <v>15000</v>
      </c>
    </row>
    <row r="158" spans="1:6" x14ac:dyDescent="0.25">
      <c r="A158" s="150" t="s">
        <v>305</v>
      </c>
      <c r="B158" s="30"/>
      <c r="C158" s="30"/>
      <c r="D158" s="30"/>
      <c r="E158" s="30"/>
      <c r="F158" s="30"/>
    </row>
    <row r="159" spans="1:6" x14ac:dyDescent="0.25">
      <c r="A159" s="155" t="s">
        <v>12</v>
      </c>
      <c r="B159" s="30">
        <v>180000</v>
      </c>
      <c r="C159" s="30">
        <v>0</v>
      </c>
      <c r="D159" s="30">
        <v>15000</v>
      </c>
      <c r="E159" s="30">
        <v>15000</v>
      </c>
      <c r="F159" s="30">
        <v>15000</v>
      </c>
    </row>
    <row r="160" spans="1:6" x14ac:dyDescent="0.25">
      <c r="A160" s="158" t="s">
        <v>13</v>
      </c>
      <c r="B160" s="30">
        <v>180000</v>
      </c>
      <c r="C160" s="30">
        <v>0</v>
      </c>
      <c r="D160" s="30">
        <v>15000</v>
      </c>
      <c r="E160" s="30">
        <v>15000</v>
      </c>
      <c r="F160" s="30">
        <v>15000</v>
      </c>
    </row>
    <row r="161" spans="1:6" x14ac:dyDescent="0.25">
      <c r="A161" s="156" t="s">
        <v>77</v>
      </c>
      <c r="B161" s="30">
        <v>180000</v>
      </c>
      <c r="C161" s="30">
        <v>0</v>
      </c>
      <c r="D161" s="30">
        <v>15000</v>
      </c>
      <c r="E161" s="30">
        <v>15000</v>
      </c>
      <c r="F161" s="30">
        <v>15000</v>
      </c>
    </row>
    <row r="162" spans="1:6" x14ac:dyDescent="0.25">
      <c r="A162" s="15" t="s">
        <v>80</v>
      </c>
      <c r="B162" s="30">
        <v>6450000</v>
      </c>
      <c r="C162" s="30">
        <v>0</v>
      </c>
      <c r="D162" s="30">
        <v>537500</v>
      </c>
      <c r="E162" s="30">
        <v>537500</v>
      </c>
      <c r="F162" s="30">
        <v>537500</v>
      </c>
    </row>
    <row r="163" spans="1:6" x14ac:dyDescent="0.25">
      <c r="A163" s="150" t="s">
        <v>305</v>
      </c>
      <c r="B163" s="30"/>
      <c r="C163" s="30"/>
      <c r="D163" s="30"/>
      <c r="E163" s="30"/>
      <c r="F163" s="30"/>
    </row>
    <row r="164" spans="1:6" x14ac:dyDescent="0.25">
      <c r="A164" s="155" t="s">
        <v>12</v>
      </c>
      <c r="B164" s="30">
        <v>6450000</v>
      </c>
      <c r="C164" s="30">
        <v>0</v>
      </c>
      <c r="D164" s="30">
        <v>537500</v>
      </c>
      <c r="E164" s="30">
        <v>537500</v>
      </c>
      <c r="F164" s="30">
        <v>537500</v>
      </c>
    </row>
    <row r="165" spans="1:6" x14ac:dyDescent="0.25">
      <c r="A165" s="158" t="s">
        <v>13</v>
      </c>
      <c r="B165" s="30">
        <v>6450000</v>
      </c>
      <c r="C165" s="30">
        <v>0</v>
      </c>
      <c r="D165" s="30">
        <v>537500</v>
      </c>
      <c r="E165" s="30">
        <v>537500</v>
      </c>
      <c r="F165" s="30">
        <v>537500</v>
      </c>
    </row>
    <row r="166" spans="1:6" x14ac:dyDescent="0.25">
      <c r="A166" s="156" t="s">
        <v>79</v>
      </c>
      <c r="B166" s="30">
        <v>800000</v>
      </c>
      <c r="C166" s="30">
        <v>0</v>
      </c>
      <c r="D166" s="30">
        <v>66666.666666666672</v>
      </c>
      <c r="E166" s="30">
        <v>66666.666666666672</v>
      </c>
      <c r="F166" s="30">
        <v>66666.666666666672</v>
      </c>
    </row>
    <row r="167" spans="1:6" x14ac:dyDescent="0.25">
      <c r="A167" s="156" t="s">
        <v>82</v>
      </c>
      <c r="B167" s="30">
        <v>200000</v>
      </c>
      <c r="C167" s="30">
        <v>0</v>
      </c>
      <c r="D167" s="30">
        <v>16666.666666666668</v>
      </c>
      <c r="E167" s="30">
        <v>16666.666666666668</v>
      </c>
      <c r="F167" s="30">
        <v>16666.666666666668</v>
      </c>
    </row>
    <row r="168" spans="1:6" x14ac:dyDescent="0.25">
      <c r="A168" s="156" t="s">
        <v>87</v>
      </c>
      <c r="B168" s="30">
        <v>700000</v>
      </c>
      <c r="C168" s="30">
        <v>0</v>
      </c>
      <c r="D168" s="30">
        <v>58333.333333333336</v>
      </c>
      <c r="E168" s="30">
        <v>58333.333333333336</v>
      </c>
      <c r="F168" s="30">
        <v>58333.333333333336</v>
      </c>
    </row>
    <row r="169" spans="1:6" x14ac:dyDescent="0.25">
      <c r="A169" s="156" t="s">
        <v>81</v>
      </c>
      <c r="B169" s="30">
        <v>400000</v>
      </c>
      <c r="C169" s="30">
        <v>0</v>
      </c>
      <c r="D169" s="30">
        <v>33333.333333333336</v>
      </c>
      <c r="E169" s="30">
        <v>33333.333333333336</v>
      </c>
      <c r="F169" s="30">
        <v>33333.333333333336</v>
      </c>
    </row>
    <row r="170" spans="1:6" x14ac:dyDescent="0.25">
      <c r="A170" s="156" t="s">
        <v>84</v>
      </c>
      <c r="B170" s="30">
        <v>200000</v>
      </c>
      <c r="C170" s="30">
        <v>0</v>
      </c>
      <c r="D170" s="30">
        <v>16666.666666666668</v>
      </c>
      <c r="E170" s="30">
        <v>16666.666666666668</v>
      </c>
      <c r="F170" s="30">
        <v>16666.666666666668</v>
      </c>
    </row>
    <row r="171" spans="1:6" x14ac:dyDescent="0.25">
      <c r="A171" s="156" t="s">
        <v>85</v>
      </c>
      <c r="B171" s="30">
        <v>400000</v>
      </c>
      <c r="C171" s="30">
        <v>0</v>
      </c>
      <c r="D171" s="30">
        <v>33333.333333333336</v>
      </c>
      <c r="E171" s="30">
        <v>33333.333333333336</v>
      </c>
      <c r="F171" s="30">
        <v>33333.333333333336</v>
      </c>
    </row>
    <row r="172" spans="1:6" x14ac:dyDescent="0.25">
      <c r="A172" s="156" t="s">
        <v>86</v>
      </c>
      <c r="B172" s="30">
        <v>100000</v>
      </c>
      <c r="C172" s="30">
        <v>0</v>
      </c>
      <c r="D172" s="30">
        <v>8333.3333333333339</v>
      </c>
      <c r="E172" s="30">
        <v>8333.3333333333339</v>
      </c>
      <c r="F172" s="30">
        <v>8333.3333333333339</v>
      </c>
    </row>
    <row r="173" spans="1:6" x14ac:dyDescent="0.25">
      <c r="A173" s="156" t="s">
        <v>83</v>
      </c>
      <c r="B173" s="30">
        <v>3650000</v>
      </c>
      <c r="C173" s="30">
        <v>0</v>
      </c>
      <c r="D173" s="30">
        <v>304166.66666666669</v>
      </c>
      <c r="E173" s="30">
        <v>304166.66666666669</v>
      </c>
      <c r="F173" s="30">
        <v>304166.66666666669</v>
      </c>
    </row>
    <row r="174" spans="1:6" x14ac:dyDescent="0.25">
      <c r="A174" s="158" t="s">
        <v>17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</row>
    <row r="175" spans="1:6" x14ac:dyDescent="0.25">
      <c r="A175" s="156" t="s">
        <v>88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</row>
    <row r="176" spans="1:6" x14ac:dyDescent="0.25">
      <c r="A176" s="150" t="s">
        <v>314</v>
      </c>
      <c r="B176" s="30"/>
      <c r="C176" s="30"/>
      <c r="D176" s="30"/>
      <c r="E176" s="30"/>
      <c r="F176" s="30"/>
    </row>
    <row r="177" spans="1:6" x14ac:dyDescent="0.25">
      <c r="A177" s="155" t="s">
        <v>12</v>
      </c>
      <c r="B177" s="30">
        <v>0</v>
      </c>
      <c r="C177" s="30">
        <v>0</v>
      </c>
      <c r="D177" s="30">
        <v>0</v>
      </c>
      <c r="E177" s="30">
        <v>0</v>
      </c>
      <c r="F177" s="30">
        <v>0</v>
      </c>
    </row>
    <row r="178" spans="1:6" x14ac:dyDescent="0.25">
      <c r="A178" s="158" t="s">
        <v>13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</row>
    <row r="179" spans="1:6" x14ac:dyDescent="0.25">
      <c r="A179" s="156" t="s">
        <v>313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</row>
    <row r="180" spans="1:6" x14ac:dyDescent="0.25">
      <c r="A180" s="15" t="s">
        <v>100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</row>
    <row r="181" spans="1:6" x14ac:dyDescent="0.25">
      <c r="A181" s="150" t="s">
        <v>28</v>
      </c>
      <c r="B181" s="30"/>
      <c r="C181" s="30"/>
      <c r="D181" s="30"/>
      <c r="E181" s="30"/>
      <c r="F181" s="30"/>
    </row>
    <row r="182" spans="1:6" x14ac:dyDescent="0.25">
      <c r="A182" s="155" t="s">
        <v>44</v>
      </c>
      <c r="B182" s="30">
        <v>0</v>
      </c>
      <c r="C182" s="30">
        <v>0</v>
      </c>
      <c r="D182" s="30">
        <v>0</v>
      </c>
      <c r="E182" s="30">
        <v>0</v>
      </c>
      <c r="F182" s="30">
        <v>0</v>
      </c>
    </row>
    <row r="183" spans="1:6" x14ac:dyDescent="0.25">
      <c r="A183" s="158" t="s">
        <v>13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</row>
    <row r="184" spans="1:6" x14ac:dyDescent="0.25">
      <c r="A184" s="156" t="s">
        <v>99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</row>
    <row r="185" spans="1:6" x14ac:dyDescent="0.25">
      <c r="A185" s="15" t="s">
        <v>102</v>
      </c>
      <c r="B185" s="30">
        <v>0</v>
      </c>
      <c r="C185" s="30">
        <v>0</v>
      </c>
      <c r="D185" s="30">
        <v>0</v>
      </c>
      <c r="E185" s="30">
        <v>0</v>
      </c>
      <c r="F185" s="30">
        <v>0</v>
      </c>
    </row>
    <row r="186" spans="1:6" x14ac:dyDescent="0.25">
      <c r="A186" s="150" t="s">
        <v>28</v>
      </c>
      <c r="B186" s="30"/>
      <c r="C186" s="30"/>
      <c r="D186" s="30"/>
      <c r="E186" s="30"/>
      <c r="F186" s="30"/>
    </row>
    <row r="187" spans="1:6" x14ac:dyDescent="0.25">
      <c r="A187" s="155" t="s">
        <v>97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</row>
    <row r="188" spans="1:6" x14ac:dyDescent="0.25">
      <c r="A188" s="158" t="s">
        <v>13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</row>
    <row r="189" spans="1:6" x14ac:dyDescent="0.25">
      <c r="A189" s="156" t="s">
        <v>101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</row>
    <row r="190" spans="1:6" x14ac:dyDescent="0.25">
      <c r="A190" s="15" t="s">
        <v>90</v>
      </c>
      <c r="B190" s="30">
        <v>425000</v>
      </c>
      <c r="C190" s="30">
        <v>0</v>
      </c>
      <c r="D190" s="30">
        <v>35416.666666666672</v>
      </c>
      <c r="E190" s="30">
        <v>35416.666666666672</v>
      </c>
      <c r="F190" s="30">
        <v>35416.666666666672</v>
      </c>
    </row>
    <row r="191" spans="1:6" x14ac:dyDescent="0.25">
      <c r="A191" s="150" t="s">
        <v>305</v>
      </c>
      <c r="B191" s="30"/>
      <c r="C191" s="30"/>
      <c r="D191" s="30"/>
      <c r="E191" s="30"/>
      <c r="F191" s="30"/>
    </row>
    <row r="192" spans="1:6" x14ac:dyDescent="0.25">
      <c r="A192" s="155" t="s">
        <v>44</v>
      </c>
      <c r="B192" s="30">
        <v>80000</v>
      </c>
      <c r="C192" s="30">
        <v>0</v>
      </c>
      <c r="D192" s="30">
        <v>6666.666666666667</v>
      </c>
      <c r="E192" s="30">
        <v>6666.666666666667</v>
      </c>
      <c r="F192" s="30">
        <v>6666.666666666667</v>
      </c>
    </row>
    <row r="193" spans="1:6" x14ac:dyDescent="0.25">
      <c r="A193" s="158" t="s">
        <v>13</v>
      </c>
      <c r="B193" s="30">
        <v>80000</v>
      </c>
      <c r="C193" s="30">
        <v>0</v>
      </c>
      <c r="D193" s="30">
        <v>6666.666666666667</v>
      </c>
      <c r="E193" s="30">
        <v>6666.666666666667</v>
      </c>
      <c r="F193" s="30">
        <v>6666.666666666667</v>
      </c>
    </row>
    <row r="194" spans="1:6" x14ac:dyDescent="0.25">
      <c r="A194" s="156" t="s">
        <v>89</v>
      </c>
      <c r="B194" s="30">
        <v>80000</v>
      </c>
      <c r="C194" s="30">
        <v>0</v>
      </c>
      <c r="D194" s="30">
        <v>6666.666666666667</v>
      </c>
      <c r="E194" s="30">
        <v>6666.666666666667</v>
      </c>
      <c r="F194" s="30">
        <v>6666.666666666667</v>
      </c>
    </row>
    <row r="195" spans="1:6" x14ac:dyDescent="0.25">
      <c r="A195" s="155" t="s">
        <v>24</v>
      </c>
      <c r="B195" s="30">
        <v>145000</v>
      </c>
      <c r="C195" s="30">
        <v>0</v>
      </c>
      <c r="D195" s="30">
        <v>12083.333333333334</v>
      </c>
      <c r="E195" s="30">
        <v>12083.333333333334</v>
      </c>
      <c r="F195" s="30">
        <v>12083.333333333334</v>
      </c>
    </row>
    <row r="196" spans="1:6" x14ac:dyDescent="0.25">
      <c r="A196" s="158" t="s">
        <v>13</v>
      </c>
      <c r="B196" s="30">
        <v>145000</v>
      </c>
      <c r="C196" s="30">
        <v>0</v>
      </c>
      <c r="D196" s="30">
        <v>12083.333333333334</v>
      </c>
      <c r="E196" s="30">
        <v>12083.333333333334</v>
      </c>
      <c r="F196" s="30">
        <v>12083.333333333334</v>
      </c>
    </row>
    <row r="197" spans="1:6" x14ac:dyDescent="0.25">
      <c r="A197" s="156" t="s">
        <v>91</v>
      </c>
      <c r="B197" s="30">
        <v>145000</v>
      </c>
      <c r="C197" s="30">
        <v>0</v>
      </c>
      <c r="D197" s="30">
        <v>12083.333333333334</v>
      </c>
      <c r="E197" s="30">
        <v>12083.333333333334</v>
      </c>
      <c r="F197" s="30">
        <v>12083.333333333334</v>
      </c>
    </row>
    <row r="198" spans="1:6" x14ac:dyDescent="0.25">
      <c r="A198" s="155" t="s">
        <v>33</v>
      </c>
      <c r="B198" s="30">
        <v>200000</v>
      </c>
      <c r="C198" s="30">
        <v>0</v>
      </c>
      <c r="D198" s="30">
        <v>16666.666666666668</v>
      </c>
      <c r="E198" s="30">
        <v>16666.666666666668</v>
      </c>
      <c r="F198" s="30">
        <v>16666.666666666668</v>
      </c>
    </row>
    <row r="199" spans="1:6" x14ac:dyDescent="0.25">
      <c r="A199" s="158" t="s">
        <v>13</v>
      </c>
      <c r="B199" s="30">
        <v>200000</v>
      </c>
      <c r="C199" s="30">
        <v>0</v>
      </c>
      <c r="D199" s="30">
        <v>16666.666666666668</v>
      </c>
      <c r="E199" s="30">
        <v>16666.666666666668</v>
      </c>
      <c r="F199" s="30">
        <v>16666.666666666668</v>
      </c>
    </row>
    <row r="200" spans="1:6" x14ac:dyDescent="0.25">
      <c r="A200" s="156" t="s">
        <v>94</v>
      </c>
      <c r="B200" s="30">
        <v>20000</v>
      </c>
      <c r="C200" s="30">
        <v>0</v>
      </c>
      <c r="D200" s="30">
        <v>1666.6666666666667</v>
      </c>
      <c r="E200" s="30">
        <v>1666.6666666666667</v>
      </c>
      <c r="F200" s="30">
        <v>1666.6666666666667</v>
      </c>
    </row>
    <row r="201" spans="1:6" x14ac:dyDescent="0.25">
      <c r="A201" s="156" t="s">
        <v>92</v>
      </c>
      <c r="B201" s="30">
        <v>20000</v>
      </c>
      <c r="C201" s="30">
        <v>0</v>
      </c>
      <c r="D201" s="30">
        <v>1666.6666666666667</v>
      </c>
      <c r="E201" s="30">
        <v>1666.6666666666667</v>
      </c>
      <c r="F201" s="30">
        <v>1666.6666666666667</v>
      </c>
    </row>
    <row r="202" spans="1:6" x14ac:dyDescent="0.25">
      <c r="A202" s="156" t="s">
        <v>93</v>
      </c>
      <c r="B202" s="30">
        <v>160000</v>
      </c>
      <c r="C202" s="30">
        <v>0</v>
      </c>
      <c r="D202" s="30">
        <v>13333.333333333334</v>
      </c>
      <c r="E202" s="30">
        <v>13333.333333333334</v>
      </c>
      <c r="F202" s="30">
        <v>13333.333333333334</v>
      </c>
    </row>
    <row r="203" spans="1:6" x14ac:dyDescent="0.25">
      <c r="A203" s="15" t="s">
        <v>96</v>
      </c>
      <c r="B203" s="30">
        <v>340000</v>
      </c>
      <c r="C203" s="30">
        <v>0</v>
      </c>
      <c r="D203" s="30">
        <v>28333.333333333332</v>
      </c>
      <c r="E203" s="30">
        <v>28333.333333333332</v>
      </c>
      <c r="F203" s="30">
        <v>28333.333333333332</v>
      </c>
    </row>
    <row r="204" spans="1:6" x14ac:dyDescent="0.25">
      <c r="A204" s="150" t="s">
        <v>305</v>
      </c>
      <c r="B204" s="30"/>
      <c r="C204" s="30"/>
      <c r="D204" s="30"/>
      <c r="E204" s="30"/>
      <c r="F204" s="30"/>
    </row>
    <row r="205" spans="1:6" x14ac:dyDescent="0.25">
      <c r="A205" s="155" t="s">
        <v>97</v>
      </c>
      <c r="B205" s="30">
        <v>340000</v>
      </c>
      <c r="C205" s="30">
        <v>0</v>
      </c>
      <c r="D205" s="30">
        <v>28333.333333333332</v>
      </c>
      <c r="E205" s="30">
        <v>28333.333333333332</v>
      </c>
      <c r="F205" s="30">
        <v>28333.333333333332</v>
      </c>
    </row>
    <row r="206" spans="1:6" x14ac:dyDescent="0.25">
      <c r="A206" s="158" t="s">
        <v>13</v>
      </c>
      <c r="B206" s="30">
        <v>340000</v>
      </c>
      <c r="C206" s="30">
        <v>0</v>
      </c>
      <c r="D206" s="30">
        <v>28333.333333333332</v>
      </c>
      <c r="E206" s="30">
        <v>28333.333333333332</v>
      </c>
      <c r="F206" s="30">
        <v>28333.333333333332</v>
      </c>
    </row>
    <row r="207" spans="1:6" x14ac:dyDescent="0.25">
      <c r="A207" s="156" t="s">
        <v>95</v>
      </c>
      <c r="B207" s="30">
        <v>170000</v>
      </c>
      <c r="C207" s="30">
        <v>0</v>
      </c>
      <c r="D207" s="30">
        <v>14166.666666666666</v>
      </c>
      <c r="E207" s="30">
        <v>14166.666666666666</v>
      </c>
      <c r="F207" s="30">
        <v>14166.666666666666</v>
      </c>
    </row>
    <row r="208" spans="1:6" x14ac:dyDescent="0.25">
      <c r="A208" s="156" t="s">
        <v>98</v>
      </c>
      <c r="B208" s="30">
        <v>170000</v>
      </c>
      <c r="C208" s="30">
        <v>0</v>
      </c>
      <c r="D208" s="30">
        <v>14166.666666666666</v>
      </c>
      <c r="E208" s="30">
        <v>14166.666666666666</v>
      </c>
      <c r="F208" s="30">
        <v>14166.666666666666</v>
      </c>
    </row>
    <row r="209" spans="1:6" x14ac:dyDescent="0.25">
      <c r="A209" s="15" t="s">
        <v>104</v>
      </c>
      <c r="B209" s="30">
        <v>399000</v>
      </c>
      <c r="C209" s="30">
        <v>0</v>
      </c>
      <c r="D209" s="30">
        <v>33250</v>
      </c>
      <c r="E209" s="30">
        <v>33250</v>
      </c>
      <c r="F209" s="30">
        <v>33250</v>
      </c>
    </row>
    <row r="210" spans="1:6" x14ac:dyDescent="0.25">
      <c r="A210" s="150" t="s">
        <v>305</v>
      </c>
      <c r="B210" s="30"/>
      <c r="C210" s="30"/>
      <c r="D210" s="30"/>
      <c r="E210" s="30"/>
      <c r="F210" s="30"/>
    </row>
    <row r="211" spans="1:6" x14ac:dyDescent="0.25">
      <c r="A211" s="155" t="s">
        <v>68</v>
      </c>
      <c r="B211" s="30">
        <v>399000</v>
      </c>
      <c r="C211" s="30">
        <v>0</v>
      </c>
      <c r="D211" s="30">
        <v>33250</v>
      </c>
      <c r="E211" s="30">
        <v>33250</v>
      </c>
      <c r="F211" s="30">
        <v>33250</v>
      </c>
    </row>
    <row r="212" spans="1:6" x14ac:dyDescent="0.25">
      <c r="A212" s="158" t="s">
        <v>13</v>
      </c>
      <c r="B212" s="30">
        <v>399000</v>
      </c>
      <c r="C212" s="30">
        <v>0</v>
      </c>
      <c r="D212" s="30">
        <v>33250</v>
      </c>
      <c r="E212" s="30">
        <v>33250</v>
      </c>
      <c r="F212" s="30">
        <v>33250</v>
      </c>
    </row>
    <row r="213" spans="1:6" x14ac:dyDescent="0.25">
      <c r="A213" s="156" t="s">
        <v>103</v>
      </c>
      <c r="B213" s="30">
        <v>399000</v>
      </c>
      <c r="C213" s="30">
        <v>0</v>
      </c>
      <c r="D213" s="30">
        <v>33250</v>
      </c>
      <c r="E213" s="30">
        <v>33250</v>
      </c>
      <c r="F213" s="30">
        <v>33250</v>
      </c>
    </row>
    <row r="214" spans="1:6" x14ac:dyDescent="0.25">
      <c r="A214" s="15" t="s">
        <v>106</v>
      </c>
      <c r="B214" s="30">
        <v>8000</v>
      </c>
      <c r="C214" s="30">
        <v>0</v>
      </c>
      <c r="D214" s="30">
        <v>666.66666666666663</v>
      </c>
      <c r="E214" s="30">
        <v>666.66666666666663</v>
      </c>
      <c r="F214" s="30">
        <v>666.66666666666663</v>
      </c>
    </row>
    <row r="215" spans="1:6" x14ac:dyDescent="0.25">
      <c r="A215" s="150" t="s">
        <v>305</v>
      </c>
      <c r="B215" s="30"/>
      <c r="C215" s="30"/>
      <c r="D215" s="30"/>
      <c r="E215" s="30"/>
      <c r="F215" s="30"/>
    </row>
    <row r="216" spans="1:6" x14ac:dyDescent="0.25">
      <c r="A216" s="155" t="s">
        <v>68</v>
      </c>
      <c r="B216" s="30">
        <v>8000</v>
      </c>
      <c r="C216" s="30">
        <v>0</v>
      </c>
      <c r="D216" s="30">
        <v>666.66666666666663</v>
      </c>
      <c r="E216" s="30">
        <v>666.66666666666663</v>
      </c>
      <c r="F216" s="30">
        <v>666.66666666666663</v>
      </c>
    </row>
    <row r="217" spans="1:6" x14ac:dyDescent="0.25">
      <c r="A217" s="158" t="s">
        <v>13</v>
      </c>
      <c r="B217" s="30">
        <v>8000</v>
      </c>
      <c r="C217" s="30">
        <v>0</v>
      </c>
      <c r="D217" s="30">
        <v>666.66666666666663</v>
      </c>
      <c r="E217" s="30">
        <v>666.66666666666663</v>
      </c>
      <c r="F217" s="30">
        <v>666.66666666666663</v>
      </c>
    </row>
    <row r="218" spans="1:6" x14ac:dyDescent="0.25">
      <c r="A218" s="156" t="s">
        <v>105</v>
      </c>
      <c r="B218" s="30">
        <v>8000</v>
      </c>
      <c r="C218" s="30">
        <v>0</v>
      </c>
      <c r="D218" s="30">
        <v>666.66666666666663</v>
      </c>
      <c r="E218" s="30">
        <v>666.66666666666663</v>
      </c>
      <c r="F218" s="30">
        <v>666.66666666666663</v>
      </c>
    </row>
    <row r="219" spans="1:6" x14ac:dyDescent="0.25">
      <c r="A219" s="15" t="s">
        <v>108</v>
      </c>
      <c r="B219" s="30">
        <v>435000</v>
      </c>
      <c r="C219" s="30">
        <v>0</v>
      </c>
      <c r="D219" s="30">
        <v>36250</v>
      </c>
      <c r="E219" s="30">
        <v>36250</v>
      </c>
      <c r="F219" s="30">
        <v>36250</v>
      </c>
    </row>
    <row r="220" spans="1:6" x14ac:dyDescent="0.25">
      <c r="A220" s="150" t="s">
        <v>305</v>
      </c>
      <c r="B220" s="30"/>
      <c r="C220" s="30"/>
      <c r="D220" s="30"/>
      <c r="E220" s="30"/>
      <c r="F220" s="30"/>
    </row>
    <row r="221" spans="1:6" x14ac:dyDescent="0.25">
      <c r="A221" s="155" t="s">
        <v>68</v>
      </c>
      <c r="B221" s="30">
        <v>435000</v>
      </c>
      <c r="C221" s="30">
        <v>0</v>
      </c>
      <c r="D221" s="30">
        <v>36250</v>
      </c>
      <c r="E221" s="30">
        <v>36250</v>
      </c>
      <c r="F221" s="30">
        <v>36250</v>
      </c>
    </row>
    <row r="222" spans="1:6" x14ac:dyDescent="0.25">
      <c r="A222" s="158" t="s">
        <v>13</v>
      </c>
      <c r="B222" s="30">
        <v>435000</v>
      </c>
      <c r="C222" s="30">
        <v>0</v>
      </c>
      <c r="D222" s="30">
        <v>36250</v>
      </c>
      <c r="E222" s="30">
        <v>36250</v>
      </c>
      <c r="F222" s="30">
        <v>36250</v>
      </c>
    </row>
    <row r="223" spans="1:6" x14ac:dyDescent="0.25">
      <c r="A223" s="156" t="s">
        <v>107</v>
      </c>
      <c r="B223" s="30">
        <v>435000</v>
      </c>
      <c r="C223" s="30">
        <v>0</v>
      </c>
      <c r="D223" s="30">
        <v>36250</v>
      </c>
      <c r="E223" s="30">
        <v>36250</v>
      </c>
      <c r="F223" s="30">
        <v>36250</v>
      </c>
    </row>
    <row r="224" spans="1:6" x14ac:dyDescent="0.25">
      <c r="A224" s="15" t="s">
        <v>110</v>
      </c>
      <c r="B224" s="30">
        <v>1000000</v>
      </c>
      <c r="C224" s="30">
        <v>0</v>
      </c>
      <c r="D224" s="30">
        <v>83333.333333333343</v>
      </c>
      <c r="E224" s="30">
        <v>83333.333333333343</v>
      </c>
      <c r="F224" s="30">
        <v>83333.333333333343</v>
      </c>
    </row>
    <row r="225" spans="1:6" x14ac:dyDescent="0.25">
      <c r="A225" s="150" t="s">
        <v>305</v>
      </c>
      <c r="B225" s="30"/>
      <c r="C225" s="30"/>
      <c r="D225" s="30"/>
      <c r="E225" s="30"/>
      <c r="F225" s="30"/>
    </row>
    <row r="226" spans="1:6" x14ac:dyDescent="0.25">
      <c r="A226" s="155" t="s">
        <v>24</v>
      </c>
      <c r="B226" s="30">
        <v>1000000</v>
      </c>
      <c r="C226" s="30">
        <v>0</v>
      </c>
      <c r="D226" s="30">
        <v>83333.333333333343</v>
      </c>
      <c r="E226" s="30">
        <v>83333.333333333343</v>
      </c>
      <c r="F226" s="30">
        <v>83333.333333333343</v>
      </c>
    </row>
    <row r="227" spans="1:6" x14ac:dyDescent="0.25">
      <c r="A227" s="158" t="s">
        <v>13</v>
      </c>
      <c r="B227" s="30">
        <v>1000000</v>
      </c>
      <c r="C227" s="30">
        <v>0</v>
      </c>
      <c r="D227" s="30">
        <v>83333.333333333343</v>
      </c>
      <c r="E227" s="30">
        <v>83333.333333333343</v>
      </c>
      <c r="F227" s="30">
        <v>83333.333333333343</v>
      </c>
    </row>
    <row r="228" spans="1:6" x14ac:dyDescent="0.25">
      <c r="A228" s="156" t="s">
        <v>111</v>
      </c>
      <c r="B228" s="30">
        <v>400000</v>
      </c>
      <c r="C228" s="30">
        <v>0</v>
      </c>
      <c r="D228" s="30">
        <v>33333.333333333336</v>
      </c>
      <c r="E228" s="30">
        <v>33333.333333333336</v>
      </c>
      <c r="F228" s="30">
        <v>33333.333333333336</v>
      </c>
    </row>
    <row r="229" spans="1:6" x14ac:dyDescent="0.25">
      <c r="A229" s="156" t="s">
        <v>46</v>
      </c>
      <c r="B229" s="30">
        <v>200000</v>
      </c>
      <c r="C229" s="30">
        <v>0</v>
      </c>
      <c r="D229" s="30">
        <v>16666.666666666668</v>
      </c>
      <c r="E229" s="30">
        <v>16666.666666666668</v>
      </c>
      <c r="F229" s="30">
        <v>16666.666666666668</v>
      </c>
    </row>
    <row r="230" spans="1:6" x14ac:dyDescent="0.25">
      <c r="A230" s="156" t="s">
        <v>112</v>
      </c>
      <c r="B230" s="30">
        <v>100000</v>
      </c>
      <c r="C230" s="30">
        <v>0</v>
      </c>
      <c r="D230" s="30">
        <v>8333.3333333333339</v>
      </c>
      <c r="E230" s="30">
        <v>8333.3333333333339</v>
      </c>
      <c r="F230" s="30">
        <v>8333.3333333333339</v>
      </c>
    </row>
    <row r="231" spans="1:6" x14ac:dyDescent="0.25">
      <c r="A231" s="156" t="s">
        <v>113</v>
      </c>
      <c r="B231" s="30">
        <v>100000</v>
      </c>
      <c r="C231" s="30">
        <v>0</v>
      </c>
      <c r="D231" s="30">
        <v>8333.3333333333339</v>
      </c>
      <c r="E231" s="30">
        <v>8333.3333333333339</v>
      </c>
      <c r="F231" s="30">
        <v>8333.3333333333339</v>
      </c>
    </row>
    <row r="232" spans="1:6" x14ac:dyDescent="0.25">
      <c r="A232" s="156" t="s">
        <v>109</v>
      </c>
      <c r="B232" s="30">
        <v>200000</v>
      </c>
      <c r="C232" s="30">
        <v>0</v>
      </c>
      <c r="D232" s="30">
        <v>16666.666666666668</v>
      </c>
      <c r="E232" s="30">
        <v>16666.666666666668</v>
      </c>
      <c r="F232" s="30">
        <v>16666.666666666668</v>
      </c>
    </row>
    <row r="233" spans="1:6" x14ac:dyDescent="0.25">
      <c r="A233" s="158" t="s">
        <v>17</v>
      </c>
      <c r="B233" s="30">
        <v>0</v>
      </c>
      <c r="C233" s="30">
        <v>0</v>
      </c>
      <c r="D233" s="30">
        <v>0</v>
      </c>
      <c r="E233" s="30">
        <v>0</v>
      </c>
      <c r="F233" s="30">
        <v>0</v>
      </c>
    </row>
    <row r="234" spans="1:6" x14ac:dyDescent="0.25">
      <c r="A234" s="156" t="s">
        <v>114</v>
      </c>
      <c r="B234" s="30">
        <v>0</v>
      </c>
      <c r="C234" s="30">
        <v>0</v>
      </c>
      <c r="D234" s="30">
        <v>0</v>
      </c>
      <c r="E234" s="30">
        <v>0</v>
      </c>
      <c r="F234" s="30">
        <v>0</v>
      </c>
    </row>
    <row r="235" spans="1:6" x14ac:dyDescent="0.25">
      <c r="A235" s="15" t="s">
        <v>116</v>
      </c>
      <c r="B235" s="30">
        <v>7470000</v>
      </c>
      <c r="C235" s="30">
        <v>0</v>
      </c>
      <c r="D235" s="30">
        <v>622500</v>
      </c>
      <c r="E235" s="30">
        <v>622500</v>
      </c>
      <c r="F235" s="30">
        <v>622500</v>
      </c>
    </row>
    <row r="236" spans="1:6" x14ac:dyDescent="0.25">
      <c r="A236" s="150" t="s">
        <v>305</v>
      </c>
      <c r="B236" s="30"/>
      <c r="C236" s="30"/>
      <c r="D236" s="30"/>
      <c r="E236" s="30"/>
      <c r="F236" s="30"/>
    </row>
    <row r="237" spans="1:6" x14ac:dyDescent="0.25">
      <c r="A237" s="155" t="s">
        <v>44</v>
      </c>
      <c r="B237" s="30">
        <v>7470000</v>
      </c>
      <c r="C237" s="30">
        <v>0</v>
      </c>
      <c r="D237" s="30">
        <v>622500</v>
      </c>
      <c r="E237" s="30">
        <v>622500</v>
      </c>
      <c r="F237" s="30">
        <v>622500</v>
      </c>
    </row>
    <row r="238" spans="1:6" x14ac:dyDescent="0.25">
      <c r="A238" s="158" t="s">
        <v>13</v>
      </c>
      <c r="B238" s="30">
        <v>7470000</v>
      </c>
      <c r="C238" s="30">
        <v>0</v>
      </c>
      <c r="D238" s="30">
        <v>622500</v>
      </c>
      <c r="E238" s="30">
        <v>622500</v>
      </c>
      <c r="F238" s="30">
        <v>622500</v>
      </c>
    </row>
    <row r="239" spans="1:6" x14ac:dyDescent="0.25">
      <c r="A239" s="156" t="s">
        <v>115</v>
      </c>
      <c r="B239" s="30">
        <v>5840000</v>
      </c>
      <c r="C239" s="30">
        <v>0</v>
      </c>
      <c r="D239" s="30">
        <v>486666.66666666669</v>
      </c>
      <c r="E239" s="30">
        <v>486666.66666666669</v>
      </c>
      <c r="F239" s="30">
        <v>486666.66666666669</v>
      </c>
    </row>
    <row r="240" spans="1:6" x14ac:dyDescent="0.25">
      <c r="A240" s="156" t="s">
        <v>117</v>
      </c>
      <c r="B240" s="30">
        <v>1630000</v>
      </c>
      <c r="C240" s="30">
        <v>0</v>
      </c>
      <c r="D240" s="30">
        <v>135833.33333333334</v>
      </c>
      <c r="E240" s="30">
        <v>135833.33333333334</v>
      </c>
      <c r="F240" s="30">
        <v>135833.33333333334</v>
      </c>
    </row>
    <row r="241" spans="1:6" x14ac:dyDescent="0.25">
      <c r="A241" s="15" t="s">
        <v>316</v>
      </c>
      <c r="B241" s="30">
        <v>0</v>
      </c>
      <c r="C241" s="30">
        <v>0</v>
      </c>
      <c r="D241" s="30">
        <v>0</v>
      </c>
      <c r="E241" s="30">
        <v>0</v>
      </c>
      <c r="F241" s="30">
        <v>0</v>
      </c>
    </row>
    <row r="242" spans="1:6" x14ac:dyDescent="0.25">
      <c r="A242" s="150" t="s">
        <v>28</v>
      </c>
      <c r="B242" s="30"/>
      <c r="C242" s="30"/>
      <c r="D242" s="30"/>
      <c r="E242" s="30"/>
      <c r="F242" s="30"/>
    </row>
    <row r="243" spans="1:6" x14ac:dyDescent="0.25">
      <c r="A243" s="155" t="s">
        <v>44</v>
      </c>
      <c r="B243" s="30">
        <v>0</v>
      </c>
      <c r="C243" s="30">
        <v>0</v>
      </c>
      <c r="D243" s="30">
        <v>0</v>
      </c>
      <c r="E243" s="30">
        <v>0</v>
      </c>
      <c r="F243" s="30">
        <v>0</v>
      </c>
    </row>
    <row r="244" spans="1:6" x14ac:dyDescent="0.25">
      <c r="A244" s="158" t="s">
        <v>13</v>
      </c>
      <c r="B244" s="30">
        <v>0</v>
      </c>
      <c r="C244" s="30">
        <v>0</v>
      </c>
      <c r="D244" s="30">
        <v>0</v>
      </c>
      <c r="E244" s="30">
        <v>0</v>
      </c>
      <c r="F244" s="30">
        <v>0</v>
      </c>
    </row>
    <row r="245" spans="1:6" x14ac:dyDescent="0.25">
      <c r="A245" s="156" t="s">
        <v>315</v>
      </c>
      <c r="B245" s="30">
        <v>0</v>
      </c>
      <c r="C245" s="30">
        <v>0</v>
      </c>
      <c r="D245" s="30">
        <v>0</v>
      </c>
      <c r="E245" s="30">
        <v>0</v>
      </c>
      <c r="F245" s="30">
        <v>0</v>
      </c>
    </row>
    <row r="246" spans="1:6" x14ac:dyDescent="0.25">
      <c r="A246" s="15" t="s">
        <v>119</v>
      </c>
      <c r="B246" s="30">
        <v>0</v>
      </c>
      <c r="C246" s="30">
        <v>0</v>
      </c>
      <c r="D246" s="30">
        <v>0</v>
      </c>
      <c r="E246" s="30">
        <v>0</v>
      </c>
      <c r="F246" s="30">
        <v>0</v>
      </c>
    </row>
    <row r="247" spans="1:6" x14ac:dyDescent="0.25">
      <c r="A247" s="150" t="s">
        <v>28</v>
      </c>
      <c r="B247" s="30"/>
      <c r="C247" s="30"/>
      <c r="D247" s="30"/>
      <c r="E247" s="30"/>
      <c r="F247" s="30"/>
    </row>
    <row r="248" spans="1:6" x14ac:dyDescent="0.25">
      <c r="A248" s="155" t="s">
        <v>44</v>
      </c>
      <c r="B248" s="30">
        <v>0</v>
      </c>
      <c r="C248" s="30">
        <v>0</v>
      </c>
      <c r="D248" s="30">
        <v>0</v>
      </c>
      <c r="E248" s="30">
        <v>0</v>
      </c>
      <c r="F248" s="30">
        <v>0</v>
      </c>
    </row>
    <row r="249" spans="1:6" x14ac:dyDescent="0.25">
      <c r="A249" s="158" t="s">
        <v>13</v>
      </c>
      <c r="B249" s="30">
        <v>0</v>
      </c>
      <c r="C249" s="30">
        <v>0</v>
      </c>
      <c r="D249" s="30">
        <v>0</v>
      </c>
      <c r="E249" s="30">
        <v>0</v>
      </c>
      <c r="F249" s="30">
        <v>0</v>
      </c>
    </row>
    <row r="250" spans="1:6" x14ac:dyDescent="0.25">
      <c r="A250" s="156" t="s">
        <v>118</v>
      </c>
      <c r="B250" s="30">
        <v>0</v>
      </c>
      <c r="C250" s="30">
        <v>0</v>
      </c>
      <c r="D250" s="30">
        <v>0</v>
      </c>
      <c r="E250" s="30">
        <v>0</v>
      </c>
      <c r="F250" s="30">
        <v>0</v>
      </c>
    </row>
    <row r="251" spans="1:6" x14ac:dyDescent="0.25">
      <c r="A251" s="15" t="s">
        <v>121</v>
      </c>
      <c r="B251" s="30">
        <v>68850000</v>
      </c>
      <c r="C251" s="30">
        <v>7650000</v>
      </c>
      <c r="D251" s="30">
        <v>12574999.999999998</v>
      </c>
      <c r="E251" s="30">
        <v>4924999.9999999981</v>
      </c>
      <c r="F251" s="30">
        <v>4924999.9999999981</v>
      </c>
    </row>
    <row r="252" spans="1:6" x14ac:dyDescent="0.25">
      <c r="A252" s="150" t="s">
        <v>305</v>
      </c>
      <c r="B252" s="30"/>
      <c r="C252" s="30"/>
      <c r="D252" s="30"/>
      <c r="E252" s="30"/>
      <c r="F252" s="30"/>
    </row>
    <row r="253" spans="1:6" x14ac:dyDescent="0.25">
      <c r="A253" s="155" t="s">
        <v>44</v>
      </c>
      <c r="B253" s="30">
        <v>51350000</v>
      </c>
      <c r="C253" s="30">
        <v>0</v>
      </c>
      <c r="D253" s="30">
        <v>4279166.6666666651</v>
      </c>
      <c r="E253" s="30">
        <v>4279166.6666666651</v>
      </c>
      <c r="F253" s="30">
        <v>4279166.6666666651</v>
      </c>
    </row>
    <row r="254" spans="1:6" x14ac:dyDescent="0.25">
      <c r="A254" s="158" t="s">
        <v>13</v>
      </c>
      <c r="B254" s="30">
        <v>50250000</v>
      </c>
      <c r="C254" s="30">
        <v>0</v>
      </c>
      <c r="D254" s="30">
        <v>4187499.9999999991</v>
      </c>
      <c r="E254" s="30">
        <v>4187499.9999999991</v>
      </c>
      <c r="F254" s="30">
        <v>4187499.9999999991</v>
      </c>
    </row>
    <row r="255" spans="1:6" x14ac:dyDescent="0.25">
      <c r="A255" s="156" t="s">
        <v>138</v>
      </c>
      <c r="B255" s="30">
        <v>60000</v>
      </c>
      <c r="C255" s="30">
        <v>0</v>
      </c>
      <c r="D255" s="30">
        <v>5000</v>
      </c>
      <c r="E255" s="30">
        <v>5000</v>
      </c>
      <c r="F255" s="30">
        <v>5000</v>
      </c>
    </row>
    <row r="256" spans="1:6" x14ac:dyDescent="0.25">
      <c r="A256" s="156" t="s">
        <v>122</v>
      </c>
      <c r="B256" s="30">
        <v>1340000</v>
      </c>
      <c r="C256" s="30">
        <v>0</v>
      </c>
      <c r="D256" s="30">
        <v>111666.66666666667</v>
      </c>
      <c r="E256" s="30">
        <v>111666.66666666667</v>
      </c>
      <c r="F256" s="30">
        <v>111666.66666666667</v>
      </c>
    </row>
    <row r="257" spans="1:6" x14ac:dyDescent="0.25">
      <c r="A257" s="156" t="s">
        <v>128</v>
      </c>
      <c r="B257" s="30">
        <v>250000</v>
      </c>
      <c r="C257" s="30">
        <v>0</v>
      </c>
      <c r="D257" s="30">
        <v>20833.333333333332</v>
      </c>
      <c r="E257" s="30">
        <v>20833.333333333332</v>
      </c>
      <c r="F257" s="30">
        <v>20833.333333333332</v>
      </c>
    </row>
    <row r="258" spans="1:6" x14ac:dyDescent="0.25">
      <c r="A258" s="156" t="s">
        <v>129</v>
      </c>
      <c r="B258" s="30">
        <v>590000</v>
      </c>
      <c r="C258" s="30">
        <v>0</v>
      </c>
      <c r="D258" s="30">
        <v>49166.666666666664</v>
      </c>
      <c r="E258" s="30">
        <v>49166.666666666664</v>
      </c>
      <c r="F258" s="30">
        <v>49166.666666666664</v>
      </c>
    </row>
    <row r="259" spans="1:6" x14ac:dyDescent="0.25">
      <c r="A259" s="156" t="s">
        <v>120</v>
      </c>
      <c r="B259" s="30">
        <v>32200000</v>
      </c>
      <c r="C259" s="30">
        <v>0</v>
      </c>
      <c r="D259" s="30">
        <v>2683333.3333333335</v>
      </c>
      <c r="E259" s="30">
        <v>2683333.3333333335</v>
      </c>
      <c r="F259" s="30">
        <v>2683333.3333333335</v>
      </c>
    </row>
    <row r="260" spans="1:6" x14ac:dyDescent="0.25">
      <c r="A260" s="156" t="s">
        <v>132</v>
      </c>
      <c r="B260" s="30">
        <v>40000</v>
      </c>
      <c r="C260" s="30">
        <v>0</v>
      </c>
      <c r="D260" s="30">
        <v>3333.3333333333335</v>
      </c>
      <c r="E260" s="30">
        <v>3333.3333333333335</v>
      </c>
      <c r="F260" s="30">
        <v>3333.3333333333335</v>
      </c>
    </row>
    <row r="261" spans="1:6" x14ac:dyDescent="0.25">
      <c r="A261" s="156" t="s">
        <v>125</v>
      </c>
      <c r="B261" s="30">
        <v>230000</v>
      </c>
      <c r="C261" s="30">
        <v>0</v>
      </c>
      <c r="D261" s="30">
        <v>19166.666666666668</v>
      </c>
      <c r="E261" s="30">
        <v>19166.666666666668</v>
      </c>
      <c r="F261" s="30">
        <v>19166.666666666668</v>
      </c>
    </row>
    <row r="262" spans="1:6" x14ac:dyDescent="0.25">
      <c r="A262" s="156" t="s">
        <v>127</v>
      </c>
      <c r="B262" s="30">
        <v>40000</v>
      </c>
      <c r="C262" s="30">
        <v>0</v>
      </c>
      <c r="D262" s="30">
        <v>3333.3333333333335</v>
      </c>
      <c r="E262" s="30">
        <v>3333.3333333333335</v>
      </c>
      <c r="F262" s="30">
        <v>3333.3333333333335</v>
      </c>
    </row>
    <row r="263" spans="1:6" x14ac:dyDescent="0.25">
      <c r="A263" s="156" t="s">
        <v>136</v>
      </c>
      <c r="B263" s="30">
        <v>110000</v>
      </c>
      <c r="C263" s="30">
        <v>0</v>
      </c>
      <c r="D263" s="30">
        <v>9166.6666666666661</v>
      </c>
      <c r="E263" s="30">
        <v>9166.6666666666661</v>
      </c>
      <c r="F263" s="30">
        <v>9166.6666666666661</v>
      </c>
    </row>
    <row r="264" spans="1:6" x14ac:dyDescent="0.25">
      <c r="A264" s="156" t="s">
        <v>140</v>
      </c>
      <c r="B264" s="30">
        <v>50000</v>
      </c>
      <c r="C264" s="30">
        <v>0</v>
      </c>
      <c r="D264" s="30">
        <v>4166.666666666667</v>
      </c>
      <c r="E264" s="30">
        <v>4166.666666666667</v>
      </c>
      <c r="F264" s="30">
        <v>4166.666666666667</v>
      </c>
    </row>
    <row r="265" spans="1:6" x14ac:dyDescent="0.25">
      <c r="A265" s="156" t="s">
        <v>135</v>
      </c>
      <c r="B265" s="30">
        <v>1900000</v>
      </c>
      <c r="C265" s="30">
        <v>0</v>
      </c>
      <c r="D265" s="30">
        <v>158333.33333333334</v>
      </c>
      <c r="E265" s="30">
        <v>158333.33333333334</v>
      </c>
      <c r="F265" s="30">
        <v>158333.33333333334</v>
      </c>
    </row>
    <row r="266" spans="1:6" x14ac:dyDescent="0.25">
      <c r="A266" s="156" t="s">
        <v>126</v>
      </c>
      <c r="B266" s="30">
        <v>170000</v>
      </c>
      <c r="C266" s="30">
        <v>0</v>
      </c>
      <c r="D266" s="30">
        <v>14166.666666666666</v>
      </c>
      <c r="E266" s="30">
        <v>14166.666666666666</v>
      </c>
      <c r="F266" s="30">
        <v>14166.666666666666</v>
      </c>
    </row>
    <row r="267" spans="1:6" x14ac:dyDescent="0.25">
      <c r="A267" s="156" t="s">
        <v>112</v>
      </c>
      <c r="B267" s="30">
        <v>170000</v>
      </c>
      <c r="C267" s="30">
        <v>0</v>
      </c>
      <c r="D267" s="30">
        <v>14166.666666666666</v>
      </c>
      <c r="E267" s="30">
        <v>14166.666666666666</v>
      </c>
      <c r="F267" s="30">
        <v>14166.666666666666</v>
      </c>
    </row>
    <row r="268" spans="1:6" x14ac:dyDescent="0.25">
      <c r="A268" s="156" t="s">
        <v>130</v>
      </c>
      <c r="B268" s="30">
        <v>290000</v>
      </c>
      <c r="C268" s="30">
        <v>0</v>
      </c>
      <c r="D268" s="30">
        <v>24166.666666666668</v>
      </c>
      <c r="E268" s="30">
        <v>24166.666666666668</v>
      </c>
      <c r="F268" s="30">
        <v>24166.666666666668</v>
      </c>
    </row>
    <row r="269" spans="1:6" x14ac:dyDescent="0.25">
      <c r="A269" s="156" t="s">
        <v>133</v>
      </c>
      <c r="B269" s="30">
        <v>230000</v>
      </c>
      <c r="C269" s="30">
        <v>0</v>
      </c>
      <c r="D269" s="30">
        <v>19166.666666666668</v>
      </c>
      <c r="E269" s="30">
        <v>19166.666666666668</v>
      </c>
      <c r="F269" s="30">
        <v>19166.666666666668</v>
      </c>
    </row>
    <row r="270" spans="1:6" x14ac:dyDescent="0.25">
      <c r="A270" s="156" t="s">
        <v>137</v>
      </c>
      <c r="B270" s="30">
        <v>120000</v>
      </c>
      <c r="C270" s="30">
        <v>0</v>
      </c>
      <c r="D270" s="30">
        <v>10000</v>
      </c>
      <c r="E270" s="30">
        <v>10000</v>
      </c>
      <c r="F270" s="30">
        <v>10000</v>
      </c>
    </row>
    <row r="271" spans="1:6" x14ac:dyDescent="0.25">
      <c r="A271" s="156" t="s">
        <v>123</v>
      </c>
      <c r="B271" s="30">
        <v>8390000</v>
      </c>
      <c r="C271" s="30">
        <v>0</v>
      </c>
      <c r="D271" s="30">
        <v>699166.66666666663</v>
      </c>
      <c r="E271" s="30">
        <v>699166.66666666663</v>
      </c>
      <c r="F271" s="30">
        <v>699166.66666666663</v>
      </c>
    </row>
    <row r="272" spans="1:6" x14ac:dyDescent="0.25">
      <c r="A272" s="156" t="s">
        <v>134</v>
      </c>
      <c r="B272" s="30">
        <v>570000</v>
      </c>
      <c r="C272" s="30">
        <v>0</v>
      </c>
      <c r="D272" s="30">
        <v>47500</v>
      </c>
      <c r="E272" s="30">
        <v>47500</v>
      </c>
      <c r="F272" s="30">
        <v>47500</v>
      </c>
    </row>
    <row r="273" spans="1:6" x14ac:dyDescent="0.25">
      <c r="A273" s="156" t="s">
        <v>131</v>
      </c>
      <c r="B273" s="30">
        <v>510000</v>
      </c>
      <c r="C273" s="30">
        <v>0</v>
      </c>
      <c r="D273" s="30">
        <v>42500</v>
      </c>
      <c r="E273" s="30">
        <v>42500</v>
      </c>
      <c r="F273" s="30">
        <v>42500</v>
      </c>
    </row>
    <row r="274" spans="1:6" x14ac:dyDescent="0.25">
      <c r="A274" s="156" t="s">
        <v>124</v>
      </c>
      <c r="B274" s="30">
        <v>2990000</v>
      </c>
      <c r="C274" s="30">
        <v>0</v>
      </c>
      <c r="D274" s="30">
        <v>249166.66666666666</v>
      </c>
      <c r="E274" s="30">
        <v>249166.66666666666</v>
      </c>
      <c r="F274" s="30">
        <v>249166.66666666666</v>
      </c>
    </row>
    <row r="275" spans="1:6" x14ac:dyDescent="0.25">
      <c r="A275" s="158" t="s">
        <v>17</v>
      </c>
      <c r="B275" s="30">
        <v>1100000</v>
      </c>
      <c r="C275" s="30">
        <v>0</v>
      </c>
      <c r="D275" s="30">
        <v>91666.666666666672</v>
      </c>
      <c r="E275" s="30">
        <v>91666.666666666672</v>
      </c>
      <c r="F275" s="30">
        <v>91666.666666666672</v>
      </c>
    </row>
    <row r="276" spans="1:6" x14ac:dyDescent="0.25">
      <c r="A276" s="156" t="s">
        <v>86</v>
      </c>
      <c r="B276" s="30">
        <v>100000</v>
      </c>
      <c r="C276" s="30">
        <v>0</v>
      </c>
      <c r="D276" s="30">
        <v>8333.3333333333339</v>
      </c>
      <c r="E276" s="30">
        <v>8333.3333333333339</v>
      </c>
      <c r="F276" s="30">
        <v>8333.3333333333339</v>
      </c>
    </row>
    <row r="277" spans="1:6" x14ac:dyDescent="0.25">
      <c r="A277" s="156" t="s">
        <v>141</v>
      </c>
      <c r="B277" s="30">
        <v>100000</v>
      </c>
      <c r="C277" s="30">
        <v>0</v>
      </c>
      <c r="D277" s="30">
        <v>8333.3333333333339</v>
      </c>
      <c r="E277" s="30">
        <v>8333.3333333333339</v>
      </c>
      <c r="F277" s="30">
        <v>8333.3333333333339</v>
      </c>
    </row>
    <row r="278" spans="1:6" x14ac:dyDescent="0.25">
      <c r="A278" s="156" t="s">
        <v>142</v>
      </c>
      <c r="B278" s="30">
        <v>900000</v>
      </c>
      <c r="C278" s="30">
        <v>0</v>
      </c>
      <c r="D278" s="30">
        <v>75000</v>
      </c>
      <c r="E278" s="30">
        <v>75000</v>
      </c>
      <c r="F278" s="30">
        <v>75000</v>
      </c>
    </row>
    <row r="279" spans="1:6" x14ac:dyDescent="0.25">
      <c r="A279" s="155" t="s">
        <v>24</v>
      </c>
      <c r="B279" s="30">
        <v>350000</v>
      </c>
      <c r="C279" s="30">
        <v>0</v>
      </c>
      <c r="D279" s="30">
        <v>29166.666666666668</v>
      </c>
      <c r="E279" s="30">
        <v>29166.666666666668</v>
      </c>
      <c r="F279" s="30">
        <v>29166.666666666668</v>
      </c>
    </row>
    <row r="280" spans="1:6" x14ac:dyDescent="0.25">
      <c r="A280" s="158" t="s">
        <v>13</v>
      </c>
      <c r="B280" s="30">
        <v>350000</v>
      </c>
      <c r="C280" s="30">
        <v>0</v>
      </c>
      <c r="D280" s="30">
        <v>29166.666666666668</v>
      </c>
      <c r="E280" s="30">
        <v>29166.666666666668</v>
      </c>
      <c r="F280" s="30">
        <v>29166.666666666668</v>
      </c>
    </row>
    <row r="281" spans="1:6" x14ac:dyDescent="0.25">
      <c r="A281" s="156" t="s">
        <v>147</v>
      </c>
      <c r="B281" s="30">
        <v>150000</v>
      </c>
      <c r="C281" s="30">
        <v>0</v>
      </c>
      <c r="D281" s="30">
        <v>12500</v>
      </c>
      <c r="E281" s="30">
        <v>12500</v>
      </c>
      <c r="F281" s="30">
        <v>12500</v>
      </c>
    </row>
    <row r="282" spans="1:6" x14ac:dyDescent="0.25">
      <c r="A282" s="156" t="s">
        <v>148</v>
      </c>
      <c r="B282" s="30">
        <v>200000</v>
      </c>
      <c r="C282" s="30">
        <v>0</v>
      </c>
      <c r="D282" s="30">
        <v>16666.666666666668</v>
      </c>
      <c r="E282" s="30">
        <v>16666.666666666668</v>
      </c>
      <c r="F282" s="30">
        <v>16666.666666666668</v>
      </c>
    </row>
    <row r="283" spans="1:6" x14ac:dyDescent="0.25">
      <c r="A283" s="155" t="s">
        <v>33</v>
      </c>
      <c r="B283" s="30">
        <v>4400000</v>
      </c>
      <c r="C283" s="30">
        <v>0</v>
      </c>
      <c r="D283" s="30">
        <v>366666.66666666669</v>
      </c>
      <c r="E283" s="30">
        <v>366666.66666666669</v>
      </c>
      <c r="F283" s="30">
        <v>366666.66666666669</v>
      </c>
    </row>
    <row r="284" spans="1:6" x14ac:dyDescent="0.25">
      <c r="A284" s="158" t="s">
        <v>13</v>
      </c>
      <c r="B284" s="30">
        <v>4400000</v>
      </c>
      <c r="C284" s="30">
        <v>0</v>
      </c>
      <c r="D284" s="30">
        <v>366666.66666666669</v>
      </c>
      <c r="E284" s="30">
        <v>366666.66666666669</v>
      </c>
      <c r="F284" s="30">
        <v>366666.66666666669</v>
      </c>
    </row>
    <row r="285" spans="1:6" x14ac:dyDescent="0.25">
      <c r="A285" s="156" t="s">
        <v>71</v>
      </c>
      <c r="B285" s="30">
        <v>1200000</v>
      </c>
      <c r="C285" s="30">
        <v>0</v>
      </c>
      <c r="D285" s="30">
        <v>100000</v>
      </c>
      <c r="E285" s="30">
        <v>100000</v>
      </c>
      <c r="F285" s="30">
        <v>100000</v>
      </c>
    </row>
    <row r="286" spans="1:6" x14ac:dyDescent="0.25">
      <c r="A286" s="156" t="s">
        <v>143</v>
      </c>
      <c r="B286" s="30">
        <v>250000</v>
      </c>
      <c r="C286" s="30">
        <v>0</v>
      </c>
      <c r="D286" s="30">
        <v>20833.333333333332</v>
      </c>
      <c r="E286" s="30">
        <v>20833.333333333332</v>
      </c>
      <c r="F286" s="30">
        <v>20833.333333333332</v>
      </c>
    </row>
    <row r="287" spans="1:6" x14ac:dyDescent="0.25">
      <c r="A287" s="156" t="s">
        <v>146</v>
      </c>
      <c r="B287" s="30">
        <v>1000000</v>
      </c>
      <c r="C287" s="30">
        <v>0</v>
      </c>
      <c r="D287" s="30">
        <v>83333.333333333328</v>
      </c>
      <c r="E287" s="30">
        <v>83333.333333333328</v>
      </c>
      <c r="F287" s="30">
        <v>83333.333333333328</v>
      </c>
    </row>
    <row r="288" spans="1:6" x14ac:dyDescent="0.25">
      <c r="A288" s="156" t="s">
        <v>50</v>
      </c>
      <c r="B288" s="30">
        <v>700000</v>
      </c>
      <c r="C288" s="30">
        <v>0</v>
      </c>
      <c r="D288" s="30">
        <v>58333.333333333336</v>
      </c>
      <c r="E288" s="30">
        <v>58333.333333333336</v>
      </c>
      <c r="F288" s="30">
        <v>58333.333333333336</v>
      </c>
    </row>
    <row r="289" spans="1:6" x14ac:dyDescent="0.25">
      <c r="A289" s="156" t="s">
        <v>145</v>
      </c>
      <c r="B289" s="30">
        <v>1050000</v>
      </c>
      <c r="C289" s="30">
        <v>0</v>
      </c>
      <c r="D289" s="30">
        <v>87500</v>
      </c>
      <c r="E289" s="30">
        <v>87500</v>
      </c>
      <c r="F289" s="30">
        <v>87500</v>
      </c>
    </row>
    <row r="290" spans="1:6" x14ac:dyDescent="0.25">
      <c r="A290" s="156" t="s">
        <v>144</v>
      </c>
      <c r="B290" s="30">
        <v>200000</v>
      </c>
      <c r="C290" s="30">
        <v>0</v>
      </c>
      <c r="D290" s="30">
        <v>16666.666666666668</v>
      </c>
      <c r="E290" s="30">
        <v>16666.666666666668</v>
      </c>
      <c r="F290" s="30">
        <v>16666.666666666668</v>
      </c>
    </row>
    <row r="291" spans="1:6" x14ac:dyDescent="0.25">
      <c r="A291" s="150" t="s">
        <v>310</v>
      </c>
      <c r="B291" s="30">
        <v>3000000</v>
      </c>
      <c r="C291" s="30">
        <v>0</v>
      </c>
      <c r="D291" s="30">
        <v>250000</v>
      </c>
      <c r="E291" s="30">
        <v>250000</v>
      </c>
      <c r="F291" s="30">
        <v>250000</v>
      </c>
    </row>
    <row r="292" spans="1:6" x14ac:dyDescent="0.25">
      <c r="A292" s="150" t="s">
        <v>333</v>
      </c>
      <c r="B292" s="30"/>
      <c r="C292" s="30"/>
      <c r="D292" s="30"/>
      <c r="E292" s="30"/>
      <c r="F292" s="30"/>
    </row>
    <row r="293" spans="1:6" x14ac:dyDescent="0.25">
      <c r="A293" s="155" t="s">
        <v>24</v>
      </c>
      <c r="B293" s="30">
        <v>9750000</v>
      </c>
      <c r="C293" s="30">
        <v>7650000</v>
      </c>
      <c r="D293" s="30">
        <v>7650000</v>
      </c>
      <c r="E293" s="30">
        <v>0</v>
      </c>
      <c r="F293" s="30">
        <v>0</v>
      </c>
    </row>
    <row r="294" spans="1:6" x14ac:dyDescent="0.25">
      <c r="A294" s="158" t="s">
        <v>17</v>
      </c>
      <c r="B294" s="30">
        <v>9750000</v>
      </c>
      <c r="C294" s="30">
        <v>7650000</v>
      </c>
      <c r="D294" s="30">
        <v>7650000</v>
      </c>
      <c r="E294" s="30">
        <v>0</v>
      </c>
      <c r="F294" s="30">
        <v>0</v>
      </c>
    </row>
    <row r="295" spans="1:6" x14ac:dyDescent="0.25">
      <c r="A295" s="156" t="s">
        <v>298</v>
      </c>
      <c r="B295" s="30">
        <v>1450000</v>
      </c>
      <c r="C295" s="30">
        <v>350000</v>
      </c>
      <c r="D295" s="30">
        <v>350000</v>
      </c>
      <c r="E295" s="30">
        <v>0</v>
      </c>
      <c r="F295" s="30">
        <v>0</v>
      </c>
    </row>
    <row r="296" spans="1:6" x14ac:dyDescent="0.25">
      <c r="A296" s="156" t="s">
        <v>299</v>
      </c>
      <c r="B296" s="30">
        <v>7300000</v>
      </c>
      <c r="C296" s="30">
        <v>7300000</v>
      </c>
      <c r="D296" s="30">
        <v>7300000</v>
      </c>
      <c r="E296" s="30">
        <v>0</v>
      </c>
      <c r="F296" s="30">
        <v>0</v>
      </c>
    </row>
    <row r="297" spans="1:6" x14ac:dyDescent="0.25">
      <c r="A297" s="156" t="s">
        <v>300</v>
      </c>
      <c r="B297" s="30">
        <v>1000000</v>
      </c>
      <c r="C297" s="30">
        <v>0</v>
      </c>
      <c r="D297" s="30">
        <v>0</v>
      </c>
      <c r="E297" s="30">
        <v>0</v>
      </c>
      <c r="F297" s="30">
        <v>0</v>
      </c>
    </row>
    <row r="298" spans="1:6" x14ac:dyDescent="0.25">
      <c r="A298" s="15" t="s">
        <v>150</v>
      </c>
      <c r="B298" s="30">
        <v>120000</v>
      </c>
      <c r="C298" s="30">
        <v>0</v>
      </c>
      <c r="D298" s="30">
        <v>10000</v>
      </c>
      <c r="E298" s="30">
        <v>10000</v>
      </c>
      <c r="F298" s="30">
        <v>10000</v>
      </c>
    </row>
    <row r="299" spans="1:6" x14ac:dyDescent="0.25">
      <c r="A299" s="150" t="s">
        <v>305</v>
      </c>
      <c r="B299" s="30"/>
      <c r="C299" s="30"/>
      <c r="D299" s="30"/>
      <c r="E299" s="30"/>
      <c r="F299" s="30"/>
    </row>
    <row r="300" spans="1:6" x14ac:dyDescent="0.25">
      <c r="A300" s="155" t="s">
        <v>44</v>
      </c>
      <c r="B300" s="30">
        <v>120000</v>
      </c>
      <c r="C300" s="30">
        <v>0</v>
      </c>
      <c r="D300" s="30">
        <v>10000</v>
      </c>
      <c r="E300" s="30">
        <v>10000</v>
      </c>
      <c r="F300" s="30">
        <v>10000</v>
      </c>
    </row>
    <row r="301" spans="1:6" x14ac:dyDescent="0.25">
      <c r="A301" s="158" t="s">
        <v>13</v>
      </c>
      <c r="B301" s="30">
        <v>120000</v>
      </c>
      <c r="C301" s="30">
        <v>0</v>
      </c>
      <c r="D301" s="30">
        <v>10000</v>
      </c>
      <c r="E301" s="30">
        <v>10000</v>
      </c>
      <c r="F301" s="30">
        <v>10000</v>
      </c>
    </row>
    <row r="302" spans="1:6" x14ac:dyDescent="0.25">
      <c r="A302" s="156" t="s">
        <v>149</v>
      </c>
      <c r="B302" s="30">
        <v>120000</v>
      </c>
      <c r="C302" s="30">
        <v>0</v>
      </c>
      <c r="D302" s="30">
        <v>10000</v>
      </c>
      <c r="E302" s="30">
        <v>10000</v>
      </c>
      <c r="F302" s="30">
        <v>10000</v>
      </c>
    </row>
    <row r="303" spans="1:6" x14ac:dyDescent="0.25">
      <c r="A303" s="15" t="s">
        <v>152</v>
      </c>
      <c r="B303" s="30">
        <v>400000</v>
      </c>
      <c r="C303" s="30">
        <v>0</v>
      </c>
      <c r="D303" s="30">
        <v>33333.333333333336</v>
      </c>
      <c r="E303" s="30">
        <v>33333.333333333336</v>
      </c>
      <c r="F303" s="30">
        <v>33333.333333333336</v>
      </c>
    </row>
    <row r="304" spans="1:6" x14ac:dyDescent="0.25">
      <c r="A304" s="150" t="s">
        <v>305</v>
      </c>
      <c r="B304" s="30"/>
      <c r="C304" s="30"/>
      <c r="D304" s="30"/>
      <c r="E304" s="30"/>
      <c r="F304" s="30"/>
    </row>
    <row r="305" spans="1:6" x14ac:dyDescent="0.25">
      <c r="A305" s="155" t="s">
        <v>44</v>
      </c>
      <c r="B305" s="30">
        <v>400000</v>
      </c>
      <c r="C305" s="30">
        <v>0</v>
      </c>
      <c r="D305" s="30">
        <v>33333.333333333336</v>
      </c>
      <c r="E305" s="30">
        <v>33333.333333333336</v>
      </c>
      <c r="F305" s="30">
        <v>33333.333333333336</v>
      </c>
    </row>
    <row r="306" spans="1:6" x14ac:dyDescent="0.25">
      <c r="A306" s="158" t="s">
        <v>13</v>
      </c>
      <c r="B306" s="30">
        <v>400000</v>
      </c>
      <c r="C306" s="30">
        <v>0</v>
      </c>
      <c r="D306" s="30">
        <v>33333.333333333336</v>
      </c>
      <c r="E306" s="30">
        <v>33333.333333333336</v>
      </c>
      <c r="F306" s="30">
        <v>33333.333333333336</v>
      </c>
    </row>
    <row r="307" spans="1:6" x14ac:dyDescent="0.25">
      <c r="A307" s="156" t="s">
        <v>151</v>
      </c>
      <c r="B307" s="30">
        <v>400000</v>
      </c>
      <c r="C307" s="30">
        <v>0</v>
      </c>
      <c r="D307" s="30">
        <v>33333.333333333336</v>
      </c>
      <c r="E307" s="30">
        <v>33333.333333333336</v>
      </c>
      <c r="F307" s="30">
        <v>33333.333333333336</v>
      </c>
    </row>
    <row r="308" spans="1:6" x14ac:dyDescent="0.25">
      <c r="A308" s="15" t="s">
        <v>154</v>
      </c>
      <c r="B308" s="30">
        <v>0</v>
      </c>
      <c r="C308" s="30">
        <v>0</v>
      </c>
      <c r="D308" s="30">
        <v>0</v>
      </c>
      <c r="E308" s="30">
        <v>0</v>
      </c>
      <c r="F308" s="30">
        <v>0</v>
      </c>
    </row>
    <row r="309" spans="1:6" x14ac:dyDescent="0.25">
      <c r="A309" s="150" t="s">
        <v>28</v>
      </c>
      <c r="B309" s="30"/>
      <c r="C309" s="30"/>
      <c r="D309" s="30"/>
      <c r="E309" s="30"/>
      <c r="F309" s="30"/>
    </row>
    <row r="310" spans="1:6" x14ac:dyDescent="0.25">
      <c r="A310" s="155" t="s">
        <v>24</v>
      </c>
      <c r="B310" s="30">
        <v>0</v>
      </c>
      <c r="C310" s="30">
        <v>0</v>
      </c>
      <c r="D310" s="30">
        <v>0</v>
      </c>
      <c r="E310" s="30">
        <v>0</v>
      </c>
      <c r="F310" s="30">
        <v>0</v>
      </c>
    </row>
    <row r="311" spans="1:6" x14ac:dyDescent="0.25">
      <c r="A311" s="158" t="s">
        <v>13</v>
      </c>
      <c r="B311" s="30">
        <v>0</v>
      </c>
      <c r="C311" s="30">
        <v>0</v>
      </c>
      <c r="D311" s="30">
        <v>0</v>
      </c>
      <c r="E311" s="30">
        <v>0</v>
      </c>
      <c r="F311" s="30">
        <v>0</v>
      </c>
    </row>
    <row r="312" spans="1:6" x14ac:dyDescent="0.25">
      <c r="A312" s="156" t="s">
        <v>153</v>
      </c>
      <c r="B312" s="30">
        <v>0</v>
      </c>
      <c r="C312" s="30">
        <v>0</v>
      </c>
      <c r="D312" s="30">
        <v>0</v>
      </c>
      <c r="E312" s="30">
        <v>0</v>
      </c>
      <c r="F312" s="30">
        <v>0</v>
      </c>
    </row>
    <row r="313" spans="1:6" x14ac:dyDescent="0.25">
      <c r="A313" s="15" t="s">
        <v>156</v>
      </c>
      <c r="B313" s="30">
        <v>138657000</v>
      </c>
      <c r="C313" s="30">
        <v>17481600</v>
      </c>
      <c r="D313" s="30">
        <v>26530433.333333332</v>
      </c>
      <c r="E313" s="30">
        <v>9048833.3333333358</v>
      </c>
      <c r="F313" s="30">
        <v>9048833.3333333358</v>
      </c>
    </row>
    <row r="314" spans="1:6" x14ac:dyDescent="0.25">
      <c r="B314"/>
      <c r="C314"/>
      <c r="D314"/>
    </row>
    <row r="315" spans="1:6" x14ac:dyDescent="0.25">
      <c r="B315"/>
      <c r="C315"/>
      <c r="D315"/>
    </row>
    <row r="316" spans="1:6" x14ac:dyDescent="0.25">
      <c r="B316"/>
      <c r="C316"/>
      <c r="D316"/>
    </row>
    <row r="317" spans="1:6" x14ac:dyDescent="0.25">
      <c r="B317"/>
      <c r="C317"/>
      <c r="D317"/>
    </row>
    <row r="318" spans="1:6" x14ac:dyDescent="0.25">
      <c r="B318"/>
      <c r="C318"/>
      <c r="D318"/>
    </row>
    <row r="319" spans="1:6" x14ac:dyDescent="0.25">
      <c r="B319"/>
      <c r="C319"/>
      <c r="D319"/>
    </row>
    <row r="320" spans="1:6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</sheetData>
  <pageMargins left="0.7" right="0.7" top="0.78740157499999996" bottom="0.78740157499999996" header="0.3" footer="0.3"/>
  <pageSetup paperSize="9" scale="88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5"/>
  <sheetViews>
    <sheetView topLeftCell="A7" workbookViewId="0">
      <selection activeCell="C30" sqref="C30"/>
    </sheetView>
  </sheetViews>
  <sheetFormatPr defaultRowHeight="15" x14ac:dyDescent="0.25"/>
  <cols>
    <col min="1" max="1" width="45.140625" bestFit="1" customWidth="1"/>
    <col min="2" max="3" width="13.28515625" customWidth="1"/>
    <col min="4" max="4" width="11.28515625" customWidth="1"/>
    <col min="5" max="5" width="10.28515625" customWidth="1"/>
    <col min="6" max="6" width="12" customWidth="1"/>
  </cols>
  <sheetData>
    <row r="3" spans="1:6" ht="30" x14ac:dyDescent="0.25">
      <c r="A3" s="14" t="s">
        <v>155</v>
      </c>
      <c r="B3" s="41" t="s">
        <v>345</v>
      </c>
      <c r="C3" s="41" t="s">
        <v>350</v>
      </c>
      <c r="D3" s="41" t="s">
        <v>346</v>
      </c>
      <c r="E3" s="41" t="s">
        <v>347</v>
      </c>
      <c r="F3" s="41" t="s">
        <v>348</v>
      </c>
    </row>
    <row r="4" spans="1:6" x14ac:dyDescent="0.25">
      <c r="A4" s="15" t="s">
        <v>354</v>
      </c>
      <c r="B4" s="133"/>
      <c r="C4" s="133"/>
      <c r="D4" s="133"/>
      <c r="E4" s="133"/>
      <c r="F4" s="133"/>
    </row>
    <row r="5" spans="1:6" x14ac:dyDescent="0.25">
      <c r="A5" s="16" t="s">
        <v>11</v>
      </c>
      <c r="B5" s="133">
        <v>500000</v>
      </c>
      <c r="C5" s="133">
        <v>0</v>
      </c>
      <c r="D5" s="133">
        <v>0</v>
      </c>
      <c r="E5" s="133">
        <v>0</v>
      </c>
      <c r="F5" s="133">
        <v>0</v>
      </c>
    </row>
    <row r="6" spans="1:6" x14ac:dyDescent="0.25">
      <c r="A6" s="17" t="s">
        <v>312</v>
      </c>
      <c r="B6" s="133">
        <v>500000</v>
      </c>
      <c r="C6" s="133">
        <v>0</v>
      </c>
      <c r="D6" s="133">
        <v>0</v>
      </c>
      <c r="E6" s="133">
        <v>0</v>
      </c>
      <c r="F6" s="133">
        <v>0</v>
      </c>
    </row>
    <row r="7" spans="1:6" x14ac:dyDescent="0.25">
      <c r="A7" s="16" t="s">
        <v>19</v>
      </c>
      <c r="B7" s="133">
        <v>0</v>
      </c>
      <c r="C7" s="133">
        <v>0</v>
      </c>
      <c r="D7" s="133">
        <v>0</v>
      </c>
      <c r="E7" s="133">
        <v>0</v>
      </c>
      <c r="F7" s="133">
        <v>0</v>
      </c>
    </row>
    <row r="8" spans="1:6" x14ac:dyDescent="0.25">
      <c r="A8" s="17" t="s">
        <v>28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</row>
    <row r="9" spans="1:6" x14ac:dyDescent="0.25">
      <c r="A9" s="16" t="s">
        <v>23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</row>
    <row r="10" spans="1:6" x14ac:dyDescent="0.25">
      <c r="A10" s="17" t="s">
        <v>28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</row>
    <row r="11" spans="1:6" x14ac:dyDescent="0.25">
      <c r="A11" s="16" t="s">
        <v>35</v>
      </c>
      <c r="B11" s="133">
        <v>4800000</v>
      </c>
      <c r="C11" s="133">
        <v>232000</v>
      </c>
      <c r="D11" s="133">
        <v>232000</v>
      </c>
      <c r="E11" s="133">
        <v>0</v>
      </c>
      <c r="F11" s="133">
        <v>0</v>
      </c>
    </row>
    <row r="12" spans="1:6" x14ac:dyDescent="0.25">
      <c r="A12" s="17" t="s">
        <v>304</v>
      </c>
      <c r="B12" s="133">
        <v>4800000</v>
      </c>
      <c r="C12" s="133">
        <v>232000</v>
      </c>
      <c r="D12" s="133">
        <v>232000</v>
      </c>
      <c r="E12" s="133">
        <v>0</v>
      </c>
      <c r="F12" s="133">
        <v>0</v>
      </c>
    </row>
    <row r="13" spans="1:6" x14ac:dyDescent="0.25">
      <c r="A13" s="17" t="s">
        <v>306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</row>
    <row r="14" spans="1:6" x14ac:dyDescent="0.25">
      <c r="A14" s="17" t="s">
        <v>28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</row>
    <row r="15" spans="1:6" x14ac:dyDescent="0.25">
      <c r="A15" s="16" t="s">
        <v>43</v>
      </c>
      <c r="B15" s="133">
        <v>4521000</v>
      </c>
      <c r="C15" s="133">
        <v>4327400</v>
      </c>
      <c r="D15" s="133">
        <v>4327400</v>
      </c>
      <c r="E15" s="133">
        <v>0</v>
      </c>
      <c r="F15" s="133">
        <v>0</v>
      </c>
    </row>
    <row r="16" spans="1:6" x14ac:dyDescent="0.25">
      <c r="A16" s="17" t="s">
        <v>308</v>
      </c>
      <c r="B16" s="133">
        <v>4521000</v>
      </c>
      <c r="C16" s="133">
        <v>4327400</v>
      </c>
      <c r="D16" s="133">
        <v>4327400</v>
      </c>
      <c r="E16" s="133">
        <v>0</v>
      </c>
      <c r="F16" s="133">
        <v>0</v>
      </c>
    </row>
    <row r="17" spans="1:6" x14ac:dyDescent="0.25">
      <c r="A17" s="16" t="s">
        <v>73</v>
      </c>
      <c r="B17" s="133">
        <v>10500000</v>
      </c>
      <c r="C17" s="133">
        <v>5272200</v>
      </c>
      <c r="D17" s="133">
        <v>5272200</v>
      </c>
      <c r="E17" s="133">
        <v>0</v>
      </c>
      <c r="F17" s="133">
        <v>0</v>
      </c>
    </row>
    <row r="18" spans="1:6" x14ac:dyDescent="0.25">
      <c r="A18" s="17" t="s">
        <v>303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</row>
    <row r="19" spans="1:6" x14ac:dyDescent="0.25">
      <c r="A19" s="17" t="s">
        <v>302</v>
      </c>
      <c r="B19" s="133">
        <v>10500000</v>
      </c>
      <c r="C19" s="133">
        <v>5272200</v>
      </c>
      <c r="D19" s="133">
        <v>5272200</v>
      </c>
      <c r="E19" s="133"/>
      <c r="F19" s="133"/>
    </row>
    <row r="20" spans="1:6" x14ac:dyDescent="0.25">
      <c r="A20" s="16" t="s">
        <v>70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</row>
    <row r="21" spans="1:6" x14ac:dyDescent="0.25">
      <c r="A21" s="17" t="s">
        <v>301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</row>
    <row r="22" spans="1:6" x14ac:dyDescent="0.25">
      <c r="A22" s="16" t="s">
        <v>80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</row>
    <row r="23" spans="1:6" x14ac:dyDescent="0.25">
      <c r="A23" s="17" t="s">
        <v>314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</row>
    <row r="24" spans="1:6" x14ac:dyDescent="0.25">
      <c r="A24" s="16" t="s">
        <v>100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</row>
    <row r="25" spans="1:6" x14ac:dyDescent="0.25">
      <c r="A25" s="17" t="s">
        <v>28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</row>
    <row r="26" spans="1:6" x14ac:dyDescent="0.25">
      <c r="A26" s="16" t="s">
        <v>102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</row>
    <row r="27" spans="1:6" x14ac:dyDescent="0.25">
      <c r="A27" s="17" t="s">
        <v>28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</row>
    <row r="28" spans="1:6" x14ac:dyDescent="0.25">
      <c r="A28" s="16" t="s">
        <v>316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</row>
    <row r="29" spans="1:6" x14ac:dyDescent="0.25">
      <c r="A29" s="17" t="s">
        <v>28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</row>
    <row r="30" spans="1:6" x14ac:dyDescent="0.25">
      <c r="A30" s="16" t="s">
        <v>119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</row>
    <row r="31" spans="1:6" x14ac:dyDescent="0.25">
      <c r="A31" s="17" t="s">
        <v>28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</row>
    <row r="32" spans="1:6" x14ac:dyDescent="0.25">
      <c r="A32" s="16" t="s">
        <v>121</v>
      </c>
      <c r="B32" s="133">
        <v>9750000</v>
      </c>
      <c r="C32" s="133">
        <v>7650000</v>
      </c>
      <c r="D32" s="133">
        <v>7650000</v>
      </c>
      <c r="E32" s="133">
        <v>0</v>
      </c>
      <c r="F32" s="133">
        <v>0</v>
      </c>
    </row>
    <row r="33" spans="1:6" x14ac:dyDescent="0.25">
      <c r="A33" s="17" t="s">
        <v>333</v>
      </c>
      <c r="B33" s="133">
        <v>9750000</v>
      </c>
      <c r="C33" s="133">
        <v>7650000</v>
      </c>
      <c r="D33" s="133">
        <v>7650000</v>
      </c>
      <c r="E33" s="133">
        <v>0</v>
      </c>
      <c r="F33" s="133">
        <v>0</v>
      </c>
    </row>
    <row r="34" spans="1:6" x14ac:dyDescent="0.25">
      <c r="A34" s="16" t="s">
        <v>154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</row>
    <row r="35" spans="1:6" x14ac:dyDescent="0.25">
      <c r="A35" s="17" t="s">
        <v>28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</row>
    <row r="36" spans="1:6" x14ac:dyDescent="0.25">
      <c r="A36" s="15" t="s">
        <v>305</v>
      </c>
      <c r="B36" s="133"/>
      <c r="C36" s="133"/>
      <c r="D36" s="133"/>
      <c r="E36" s="133"/>
      <c r="F36" s="133"/>
    </row>
    <row r="37" spans="1:6" x14ac:dyDescent="0.25">
      <c r="A37" s="16" t="s">
        <v>11</v>
      </c>
      <c r="B37" s="133">
        <v>2400000</v>
      </c>
      <c r="C37" s="133">
        <v>0</v>
      </c>
      <c r="D37" s="133">
        <v>200000</v>
      </c>
      <c r="E37" s="133">
        <v>200000</v>
      </c>
      <c r="F37" s="133">
        <v>200000</v>
      </c>
    </row>
    <row r="38" spans="1:6" x14ac:dyDescent="0.25">
      <c r="A38" s="17" t="s">
        <v>305</v>
      </c>
      <c r="B38" s="133">
        <v>2400000</v>
      </c>
      <c r="C38" s="133">
        <v>0</v>
      </c>
      <c r="D38" s="133">
        <v>200000</v>
      </c>
      <c r="E38" s="133">
        <v>200000</v>
      </c>
      <c r="F38" s="133">
        <v>200000</v>
      </c>
    </row>
    <row r="39" spans="1:6" x14ac:dyDescent="0.25">
      <c r="A39" s="16" t="s">
        <v>19</v>
      </c>
      <c r="B39" s="133">
        <v>100000</v>
      </c>
      <c r="C39" s="133">
        <v>0</v>
      </c>
      <c r="D39" s="133">
        <v>8333.3333333333339</v>
      </c>
      <c r="E39" s="133">
        <v>8333.3333333333339</v>
      </c>
      <c r="F39" s="133">
        <v>8333.3333333333339</v>
      </c>
    </row>
    <row r="40" spans="1:6" x14ac:dyDescent="0.25">
      <c r="A40" s="17" t="s">
        <v>305</v>
      </c>
      <c r="B40" s="133">
        <v>100000</v>
      </c>
      <c r="C40" s="133">
        <v>0</v>
      </c>
      <c r="D40" s="133">
        <v>8333.3333333333339</v>
      </c>
      <c r="E40" s="133">
        <v>8333.3333333333339</v>
      </c>
      <c r="F40" s="133">
        <v>8333.3333333333339</v>
      </c>
    </row>
    <row r="41" spans="1:6" x14ac:dyDescent="0.25">
      <c r="A41" s="16" t="s">
        <v>21</v>
      </c>
      <c r="B41" s="133">
        <v>120000</v>
      </c>
      <c r="C41" s="133">
        <v>0</v>
      </c>
      <c r="D41" s="133">
        <v>10000</v>
      </c>
      <c r="E41" s="133">
        <v>10000</v>
      </c>
      <c r="F41" s="133">
        <v>10000</v>
      </c>
    </row>
    <row r="42" spans="1:6" x14ac:dyDescent="0.25">
      <c r="A42" s="17" t="s">
        <v>305</v>
      </c>
      <c r="B42" s="133">
        <v>120000</v>
      </c>
      <c r="C42" s="133">
        <v>0</v>
      </c>
      <c r="D42" s="133">
        <v>10000</v>
      </c>
      <c r="E42" s="133">
        <v>10000</v>
      </c>
      <c r="F42" s="133">
        <v>10000</v>
      </c>
    </row>
    <row r="43" spans="1:6" x14ac:dyDescent="0.25">
      <c r="A43" s="16" t="s">
        <v>23</v>
      </c>
      <c r="B43" s="133">
        <v>6934000</v>
      </c>
      <c r="C43" s="133">
        <v>0</v>
      </c>
      <c r="D43" s="133">
        <v>577833.33333333337</v>
      </c>
      <c r="E43" s="133">
        <v>577833.33333333337</v>
      </c>
      <c r="F43" s="133">
        <v>577833.33333333337</v>
      </c>
    </row>
    <row r="44" spans="1:6" x14ac:dyDescent="0.25">
      <c r="A44" s="17" t="s">
        <v>305</v>
      </c>
      <c r="B44" s="133">
        <v>1900000</v>
      </c>
      <c r="C44" s="133">
        <v>0</v>
      </c>
      <c r="D44" s="133">
        <v>158333.33333333334</v>
      </c>
      <c r="E44" s="133">
        <v>158333.33333333334</v>
      </c>
      <c r="F44" s="133">
        <v>158333.33333333334</v>
      </c>
    </row>
    <row r="45" spans="1:6" x14ac:dyDescent="0.25">
      <c r="A45" s="17" t="s">
        <v>329</v>
      </c>
      <c r="B45" s="133">
        <v>2834000</v>
      </c>
      <c r="C45" s="133">
        <v>0</v>
      </c>
      <c r="D45" s="133">
        <v>236166.66666666666</v>
      </c>
      <c r="E45" s="133">
        <v>236166.66666666666</v>
      </c>
      <c r="F45" s="133">
        <v>236166.66666666666</v>
      </c>
    </row>
    <row r="46" spans="1:6" x14ac:dyDescent="0.25">
      <c r="A46" s="17" t="s">
        <v>328</v>
      </c>
      <c r="B46" s="133">
        <v>2200000</v>
      </c>
      <c r="C46" s="133">
        <v>0</v>
      </c>
      <c r="D46" s="133">
        <v>183333.33333333334</v>
      </c>
      <c r="E46" s="133">
        <v>183333.33333333334</v>
      </c>
      <c r="F46" s="133">
        <v>183333.33333333334</v>
      </c>
    </row>
    <row r="47" spans="1:6" x14ac:dyDescent="0.25">
      <c r="A47" s="16" t="s">
        <v>35</v>
      </c>
      <c r="B47" s="133">
        <v>15200000</v>
      </c>
      <c r="C47" s="133">
        <v>0</v>
      </c>
      <c r="D47" s="133">
        <v>1266666.6666666665</v>
      </c>
      <c r="E47" s="133">
        <v>1266666.6666666665</v>
      </c>
      <c r="F47" s="133">
        <v>1266666.6666666665</v>
      </c>
    </row>
    <row r="48" spans="1:6" x14ac:dyDescent="0.25">
      <c r="A48" s="17" t="s">
        <v>305</v>
      </c>
      <c r="B48" s="133">
        <v>700000</v>
      </c>
      <c r="C48" s="133">
        <v>0</v>
      </c>
      <c r="D48" s="133">
        <v>58333.333333333328</v>
      </c>
      <c r="E48" s="133">
        <v>58333.333333333328</v>
      </c>
      <c r="F48" s="133">
        <v>58333.333333333328</v>
      </c>
    </row>
    <row r="49" spans="1:6" x14ac:dyDescent="0.25">
      <c r="A49" s="17" t="s">
        <v>331</v>
      </c>
      <c r="B49" s="133">
        <v>0</v>
      </c>
      <c r="C49" s="133">
        <v>0</v>
      </c>
      <c r="D49" s="133">
        <v>0</v>
      </c>
      <c r="E49" s="133">
        <v>0</v>
      </c>
      <c r="F49" s="133">
        <v>0</v>
      </c>
    </row>
    <row r="50" spans="1:6" x14ac:dyDescent="0.25">
      <c r="A50" s="17" t="s">
        <v>330</v>
      </c>
      <c r="B50" s="133">
        <v>14500000</v>
      </c>
      <c r="C50" s="133">
        <v>0</v>
      </c>
      <c r="D50" s="133">
        <v>1208333.3333333333</v>
      </c>
      <c r="E50" s="133">
        <v>1208333.3333333333</v>
      </c>
      <c r="F50" s="133">
        <v>1208333.3333333333</v>
      </c>
    </row>
    <row r="51" spans="1:6" x14ac:dyDescent="0.25">
      <c r="A51" s="16" t="s">
        <v>43</v>
      </c>
      <c r="B51" s="133">
        <v>80000</v>
      </c>
      <c r="C51" s="133">
        <v>0</v>
      </c>
      <c r="D51" s="133">
        <v>6666.6666666666661</v>
      </c>
      <c r="E51" s="133">
        <v>6666.6666666666661</v>
      </c>
      <c r="F51" s="133">
        <v>6666.6666666666661</v>
      </c>
    </row>
    <row r="52" spans="1:6" x14ac:dyDescent="0.25">
      <c r="A52" s="17" t="s">
        <v>305</v>
      </c>
      <c r="B52" s="133">
        <v>80000</v>
      </c>
      <c r="C52" s="133">
        <v>0</v>
      </c>
      <c r="D52" s="133">
        <v>6666.6666666666661</v>
      </c>
      <c r="E52" s="133">
        <v>6666.6666666666661</v>
      </c>
      <c r="F52" s="133">
        <v>6666.6666666666661</v>
      </c>
    </row>
    <row r="53" spans="1:6" x14ac:dyDescent="0.25">
      <c r="A53" s="16" t="s">
        <v>49</v>
      </c>
      <c r="B53" s="133">
        <v>1260000</v>
      </c>
      <c r="C53" s="133">
        <v>0</v>
      </c>
      <c r="D53" s="133">
        <v>104999.99999999999</v>
      </c>
      <c r="E53" s="133">
        <v>104999.99999999999</v>
      </c>
      <c r="F53" s="133">
        <v>104999.99999999999</v>
      </c>
    </row>
    <row r="54" spans="1:6" x14ac:dyDescent="0.25">
      <c r="A54" s="17" t="s">
        <v>305</v>
      </c>
      <c r="B54" s="133">
        <v>1260000</v>
      </c>
      <c r="C54" s="133">
        <v>0</v>
      </c>
      <c r="D54" s="133">
        <v>104999.99999999999</v>
      </c>
      <c r="E54" s="133">
        <v>104999.99999999999</v>
      </c>
      <c r="F54" s="133">
        <v>104999.99999999999</v>
      </c>
    </row>
    <row r="55" spans="1:6" x14ac:dyDescent="0.25">
      <c r="A55" s="16" t="s">
        <v>58</v>
      </c>
      <c r="B55" s="133">
        <v>900000</v>
      </c>
      <c r="C55" s="133">
        <v>0</v>
      </c>
      <c r="D55" s="133">
        <v>75000</v>
      </c>
      <c r="E55" s="133">
        <v>75000</v>
      </c>
      <c r="F55" s="133">
        <v>75000</v>
      </c>
    </row>
    <row r="56" spans="1:6" x14ac:dyDescent="0.25">
      <c r="A56" s="17" t="s">
        <v>305</v>
      </c>
      <c r="B56" s="133">
        <v>900000</v>
      </c>
      <c r="C56" s="133">
        <v>0</v>
      </c>
      <c r="D56" s="133">
        <v>75000</v>
      </c>
      <c r="E56" s="133">
        <v>75000</v>
      </c>
      <c r="F56" s="133">
        <v>75000</v>
      </c>
    </row>
    <row r="57" spans="1:6" x14ac:dyDescent="0.25">
      <c r="A57" s="16" t="s">
        <v>54</v>
      </c>
      <c r="B57" s="133">
        <v>120000</v>
      </c>
      <c r="C57" s="133">
        <v>0</v>
      </c>
      <c r="D57" s="133">
        <v>10000</v>
      </c>
      <c r="E57" s="133">
        <v>10000</v>
      </c>
      <c r="F57" s="133">
        <v>10000</v>
      </c>
    </row>
    <row r="58" spans="1:6" x14ac:dyDescent="0.25">
      <c r="A58" s="17" t="s">
        <v>305</v>
      </c>
      <c r="B58" s="133">
        <v>120000</v>
      </c>
      <c r="C58" s="133">
        <v>0</v>
      </c>
      <c r="D58" s="133">
        <v>10000</v>
      </c>
      <c r="E58" s="133">
        <v>10000</v>
      </c>
      <c r="F58" s="133">
        <v>10000</v>
      </c>
    </row>
    <row r="59" spans="1:6" x14ac:dyDescent="0.25">
      <c r="A59" s="16" t="s">
        <v>61</v>
      </c>
      <c r="B59" s="133">
        <v>3505000</v>
      </c>
      <c r="C59" s="133">
        <v>0</v>
      </c>
      <c r="D59" s="133">
        <v>292083.33333333337</v>
      </c>
      <c r="E59" s="133">
        <v>292083.33333333337</v>
      </c>
      <c r="F59" s="133">
        <v>292083.33333333337</v>
      </c>
    </row>
    <row r="60" spans="1:6" x14ac:dyDescent="0.25">
      <c r="A60" s="17" t="s">
        <v>305</v>
      </c>
      <c r="B60" s="133">
        <v>1005000</v>
      </c>
      <c r="C60" s="133">
        <v>0</v>
      </c>
      <c r="D60" s="133">
        <v>83750</v>
      </c>
      <c r="E60" s="133">
        <v>83750</v>
      </c>
      <c r="F60" s="133">
        <v>83750</v>
      </c>
    </row>
    <row r="61" spans="1:6" x14ac:dyDescent="0.25">
      <c r="A61" s="17" t="s">
        <v>332</v>
      </c>
      <c r="B61" s="133">
        <v>2500000</v>
      </c>
      <c r="C61" s="133">
        <v>0</v>
      </c>
      <c r="D61" s="133">
        <v>208333.33333333334</v>
      </c>
      <c r="E61" s="133">
        <v>208333.33333333334</v>
      </c>
      <c r="F61" s="133">
        <v>208333.33333333334</v>
      </c>
    </row>
    <row r="62" spans="1:6" x14ac:dyDescent="0.25">
      <c r="A62" s="16" t="s">
        <v>65</v>
      </c>
      <c r="B62" s="133">
        <v>600000</v>
      </c>
      <c r="C62" s="133">
        <v>0</v>
      </c>
      <c r="D62" s="133">
        <v>50000</v>
      </c>
      <c r="E62" s="133">
        <v>50000</v>
      </c>
      <c r="F62" s="133">
        <v>50000</v>
      </c>
    </row>
    <row r="63" spans="1:6" x14ac:dyDescent="0.25">
      <c r="A63" s="17" t="s">
        <v>305</v>
      </c>
      <c r="B63" s="133">
        <v>600000</v>
      </c>
      <c r="C63" s="133">
        <v>0</v>
      </c>
      <c r="D63" s="133">
        <v>50000</v>
      </c>
      <c r="E63" s="133">
        <v>50000</v>
      </c>
      <c r="F63" s="133">
        <v>50000</v>
      </c>
    </row>
    <row r="64" spans="1:6" x14ac:dyDescent="0.25">
      <c r="A64" s="16" t="s">
        <v>67</v>
      </c>
      <c r="B64" s="133">
        <v>680000</v>
      </c>
      <c r="C64" s="133">
        <v>0</v>
      </c>
      <c r="D64" s="133">
        <v>56666.666666666664</v>
      </c>
      <c r="E64" s="133">
        <v>56666.666666666664</v>
      </c>
      <c r="F64" s="133">
        <v>56666.666666666664</v>
      </c>
    </row>
    <row r="65" spans="1:6" x14ac:dyDescent="0.25">
      <c r="A65" s="17" t="s">
        <v>305</v>
      </c>
      <c r="B65" s="133">
        <v>680000</v>
      </c>
      <c r="C65" s="133">
        <v>0</v>
      </c>
      <c r="D65" s="133">
        <v>56666.666666666664</v>
      </c>
      <c r="E65" s="133">
        <v>56666.666666666664</v>
      </c>
      <c r="F65" s="133">
        <v>56666.666666666664</v>
      </c>
    </row>
    <row r="66" spans="1:6" x14ac:dyDescent="0.25">
      <c r="A66" s="16" t="s">
        <v>76</v>
      </c>
      <c r="B66" s="133">
        <v>0</v>
      </c>
      <c r="C66" s="133">
        <v>0</v>
      </c>
      <c r="D66" s="133">
        <v>0</v>
      </c>
      <c r="E66" s="133">
        <v>0</v>
      </c>
      <c r="F66" s="133">
        <v>0</v>
      </c>
    </row>
    <row r="67" spans="1:6" x14ac:dyDescent="0.25">
      <c r="A67" s="17" t="s">
        <v>305</v>
      </c>
      <c r="B67" s="133">
        <v>0</v>
      </c>
      <c r="C67" s="133">
        <v>0</v>
      </c>
      <c r="D67" s="133">
        <v>0</v>
      </c>
      <c r="E67" s="133">
        <v>0</v>
      </c>
      <c r="F67" s="133">
        <v>0</v>
      </c>
    </row>
    <row r="68" spans="1:6" x14ac:dyDescent="0.25">
      <c r="A68" s="16" t="s">
        <v>70</v>
      </c>
      <c r="B68" s="133">
        <v>360000</v>
      </c>
      <c r="C68" s="133">
        <v>0</v>
      </c>
      <c r="D68" s="133">
        <v>30000</v>
      </c>
      <c r="E68" s="133">
        <v>30000</v>
      </c>
      <c r="F68" s="133">
        <v>30000</v>
      </c>
    </row>
    <row r="69" spans="1:6" x14ac:dyDescent="0.25">
      <c r="A69" s="17" t="s">
        <v>305</v>
      </c>
      <c r="B69" s="133">
        <v>360000</v>
      </c>
      <c r="C69" s="133">
        <v>0</v>
      </c>
      <c r="D69" s="133">
        <v>30000</v>
      </c>
      <c r="E69" s="133">
        <v>30000</v>
      </c>
      <c r="F69" s="133">
        <v>30000</v>
      </c>
    </row>
    <row r="70" spans="1:6" x14ac:dyDescent="0.25">
      <c r="A70" s="16" t="s">
        <v>78</v>
      </c>
      <c r="B70" s="133">
        <v>180000</v>
      </c>
      <c r="C70" s="133">
        <v>0</v>
      </c>
      <c r="D70" s="133">
        <v>15000</v>
      </c>
      <c r="E70" s="133">
        <v>15000</v>
      </c>
      <c r="F70" s="133">
        <v>15000</v>
      </c>
    </row>
    <row r="71" spans="1:6" x14ac:dyDescent="0.25">
      <c r="A71" s="17" t="s">
        <v>305</v>
      </c>
      <c r="B71" s="133">
        <v>180000</v>
      </c>
      <c r="C71" s="133">
        <v>0</v>
      </c>
      <c r="D71" s="133">
        <v>15000</v>
      </c>
      <c r="E71" s="133">
        <v>15000</v>
      </c>
      <c r="F71" s="133">
        <v>15000</v>
      </c>
    </row>
    <row r="72" spans="1:6" x14ac:dyDescent="0.25">
      <c r="A72" s="16" t="s">
        <v>80</v>
      </c>
      <c r="B72" s="133">
        <v>6450000</v>
      </c>
      <c r="C72" s="133">
        <v>0</v>
      </c>
      <c r="D72" s="133">
        <v>537500</v>
      </c>
      <c r="E72" s="133">
        <v>537500</v>
      </c>
      <c r="F72" s="133">
        <v>537500</v>
      </c>
    </row>
    <row r="73" spans="1:6" x14ac:dyDescent="0.25">
      <c r="A73" s="17" t="s">
        <v>305</v>
      </c>
      <c r="B73" s="133">
        <v>6450000</v>
      </c>
      <c r="C73" s="133">
        <v>0</v>
      </c>
      <c r="D73" s="133">
        <v>537500</v>
      </c>
      <c r="E73" s="133">
        <v>537500</v>
      </c>
      <c r="F73" s="133">
        <v>537500</v>
      </c>
    </row>
    <row r="74" spans="1:6" x14ac:dyDescent="0.25">
      <c r="A74" s="16" t="s">
        <v>90</v>
      </c>
      <c r="B74" s="133">
        <v>425000</v>
      </c>
      <c r="C74" s="133">
        <v>0</v>
      </c>
      <c r="D74" s="133">
        <v>35416.666666666664</v>
      </c>
      <c r="E74" s="133">
        <v>35416.666666666664</v>
      </c>
      <c r="F74" s="133">
        <v>35416.666666666664</v>
      </c>
    </row>
    <row r="75" spans="1:6" x14ac:dyDescent="0.25">
      <c r="A75" s="17" t="s">
        <v>305</v>
      </c>
      <c r="B75" s="133">
        <v>425000</v>
      </c>
      <c r="C75" s="133">
        <v>0</v>
      </c>
      <c r="D75" s="133">
        <v>35416.666666666664</v>
      </c>
      <c r="E75" s="133">
        <v>35416.666666666664</v>
      </c>
      <c r="F75" s="133">
        <v>35416.666666666664</v>
      </c>
    </row>
    <row r="76" spans="1:6" x14ac:dyDescent="0.25">
      <c r="A76" s="16" t="s">
        <v>96</v>
      </c>
      <c r="B76" s="133">
        <v>340000</v>
      </c>
      <c r="C76" s="133">
        <v>0</v>
      </c>
      <c r="D76" s="133">
        <v>28333.333333333332</v>
      </c>
      <c r="E76" s="133">
        <v>28333.333333333332</v>
      </c>
      <c r="F76" s="133">
        <v>28333.333333333332</v>
      </c>
    </row>
    <row r="77" spans="1:6" x14ac:dyDescent="0.25">
      <c r="A77" s="17" t="s">
        <v>305</v>
      </c>
      <c r="B77" s="133">
        <v>340000</v>
      </c>
      <c r="C77" s="133">
        <v>0</v>
      </c>
      <c r="D77" s="133">
        <v>28333.333333333332</v>
      </c>
      <c r="E77" s="133">
        <v>28333.333333333332</v>
      </c>
      <c r="F77" s="133">
        <v>28333.333333333332</v>
      </c>
    </row>
    <row r="78" spans="1:6" x14ac:dyDescent="0.25">
      <c r="A78" s="16" t="s">
        <v>104</v>
      </c>
      <c r="B78" s="133">
        <v>399000</v>
      </c>
      <c r="C78" s="133">
        <v>0</v>
      </c>
      <c r="D78" s="133">
        <v>33250</v>
      </c>
      <c r="E78" s="133">
        <v>33250</v>
      </c>
      <c r="F78" s="133">
        <v>33250</v>
      </c>
    </row>
    <row r="79" spans="1:6" x14ac:dyDescent="0.25">
      <c r="A79" s="17" t="s">
        <v>305</v>
      </c>
      <c r="B79" s="133">
        <v>399000</v>
      </c>
      <c r="C79" s="133">
        <v>0</v>
      </c>
      <c r="D79" s="133">
        <v>33250</v>
      </c>
      <c r="E79" s="133">
        <v>33250</v>
      </c>
      <c r="F79" s="133">
        <v>33250</v>
      </c>
    </row>
    <row r="80" spans="1:6" x14ac:dyDescent="0.25">
      <c r="A80" s="16" t="s">
        <v>106</v>
      </c>
      <c r="B80" s="133">
        <v>8000</v>
      </c>
      <c r="C80" s="133">
        <v>0</v>
      </c>
      <c r="D80" s="133">
        <v>666.66666666666663</v>
      </c>
      <c r="E80" s="133">
        <v>666.66666666666663</v>
      </c>
      <c r="F80" s="133">
        <v>666.66666666666663</v>
      </c>
    </row>
    <row r="81" spans="1:6" x14ac:dyDescent="0.25">
      <c r="A81" s="17" t="s">
        <v>305</v>
      </c>
      <c r="B81" s="133">
        <v>8000</v>
      </c>
      <c r="C81" s="133">
        <v>0</v>
      </c>
      <c r="D81" s="133">
        <v>666.66666666666663</v>
      </c>
      <c r="E81" s="133">
        <v>666.66666666666663</v>
      </c>
      <c r="F81" s="133">
        <v>666.66666666666663</v>
      </c>
    </row>
    <row r="82" spans="1:6" x14ac:dyDescent="0.25">
      <c r="A82" s="16" t="s">
        <v>108</v>
      </c>
      <c r="B82" s="133">
        <v>435000</v>
      </c>
      <c r="C82" s="133">
        <v>0</v>
      </c>
      <c r="D82" s="133">
        <v>36250</v>
      </c>
      <c r="E82" s="133">
        <v>36250</v>
      </c>
      <c r="F82" s="133">
        <v>36250</v>
      </c>
    </row>
    <row r="83" spans="1:6" x14ac:dyDescent="0.25">
      <c r="A83" s="17" t="s">
        <v>305</v>
      </c>
      <c r="B83" s="133">
        <v>435000</v>
      </c>
      <c r="C83" s="133">
        <v>0</v>
      </c>
      <c r="D83" s="133">
        <v>36250</v>
      </c>
      <c r="E83" s="133">
        <v>36250</v>
      </c>
      <c r="F83" s="133">
        <v>36250</v>
      </c>
    </row>
    <row r="84" spans="1:6" x14ac:dyDescent="0.25">
      <c r="A84" s="16" t="s">
        <v>110</v>
      </c>
      <c r="B84" s="133">
        <v>1000000</v>
      </c>
      <c r="C84" s="133">
        <v>0</v>
      </c>
      <c r="D84" s="133">
        <v>83333.333333333328</v>
      </c>
      <c r="E84" s="133">
        <v>83333.333333333328</v>
      </c>
      <c r="F84" s="133">
        <v>83333.333333333328</v>
      </c>
    </row>
    <row r="85" spans="1:6" x14ac:dyDescent="0.25">
      <c r="A85" s="17" t="s">
        <v>305</v>
      </c>
      <c r="B85" s="133">
        <v>1000000</v>
      </c>
      <c r="C85" s="133">
        <v>0</v>
      </c>
      <c r="D85" s="133">
        <v>83333.333333333328</v>
      </c>
      <c r="E85" s="133">
        <v>83333.333333333328</v>
      </c>
      <c r="F85" s="133">
        <v>83333.333333333328</v>
      </c>
    </row>
    <row r="86" spans="1:6" x14ac:dyDescent="0.25">
      <c r="A86" s="16" t="s">
        <v>116</v>
      </c>
      <c r="B86" s="133">
        <v>7470000</v>
      </c>
      <c r="C86" s="133">
        <v>0</v>
      </c>
      <c r="D86" s="133">
        <v>622500</v>
      </c>
      <c r="E86" s="133">
        <v>622500</v>
      </c>
      <c r="F86" s="133">
        <v>622500</v>
      </c>
    </row>
    <row r="87" spans="1:6" x14ac:dyDescent="0.25">
      <c r="A87" s="17" t="s">
        <v>305</v>
      </c>
      <c r="B87" s="133">
        <v>7470000</v>
      </c>
      <c r="C87" s="133">
        <v>0</v>
      </c>
      <c r="D87" s="133">
        <v>622500</v>
      </c>
      <c r="E87" s="133">
        <v>622500</v>
      </c>
      <c r="F87" s="133">
        <v>622500</v>
      </c>
    </row>
    <row r="88" spans="1:6" x14ac:dyDescent="0.25">
      <c r="A88" s="16" t="s">
        <v>121</v>
      </c>
      <c r="B88" s="133">
        <v>59100000</v>
      </c>
      <c r="C88" s="133">
        <v>0</v>
      </c>
      <c r="D88" s="133">
        <v>4924999.9999999981</v>
      </c>
      <c r="E88" s="133">
        <v>4924999.9999999981</v>
      </c>
      <c r="F88" s="133">
        <v>4924999.9999999981</v>
      </c>
    </row>
    <row r="89" spans="1:6" x14ac:dyDescent="0.25">
      <c r="A89" s="17" t="s">
        <v>305</v>
      </c>
      <c r="B89" s="133">
        <v>56100000</v>
      </c>
      <c r="C89" s="133">
        <v>0</v>
      </c>
      <c r="D89" s="133">
        <v>4674999.9999999981</v>
      </c>
      <c r="E89" s="133">
        <v>4674999.9999999981</v>
      </c>
      <c r="F89" s="133">
        <v>4674999.9999999981</v>
      </c>
    </row>
    <row r="90" spans="1:6" x14ac:dyDescent="0.25">
      <c r="A90" s="17" t="s">
        <v>310</v>
      </c>
      <c r="B90" s="133">
        <v>3000000</v>
      </c>
      <c r="C90" s="133">
        <v>0</v>
      </c>
      <c r="D90" s="133">
        <v>250000</v>
      </c>
      <c r="E90" s="133">
        <v>250000</v>
      </c>
      <c r="F90" s="133">
        <v>250000</v>
      </c>
    </row>
    <row r="91" spans="1:6" x14ac:dyDescent="0.25">
      <c r="A91" s="16" t="s">
        <v>150</v>
      </c>
      <c r="B91" s="133">
        <v>120000</v>
      </c>
      <c r="C91" s="133">
        <v>0</v>
      </c>
      <c r="D91" s="133">
        <v>10000</v>
      </c>
      <c r="E91" s="133">
        <v>10000</v>
      </c>
      <c r="F91" s="133">
        <v>10000</v>
      </c>
    </row>
    <row r="92" spans="1:6" x14ac:dyDescent="0.25">
      <c r="A92" s="17" t="s">
        <v>305</v>
      </c>
      <c r="B92" s="133">
        <v>120000</v>
      </c>
      <c r="C92" s="133">
        <v>0</v>
      </c>
      <c r="D92" s="133">
        <v>10000</v>
      </c>
      <c r="E92" s="133">
        <v>10000</v>
      </c>
      <c r="F92" s="133">
        <v>10000</v>
      </c>
    </row>
    <row r="93" spans="1:6" x14ac:dyDescent="0.25">
      <c r="A93" s="16" t="s">
        <v>152</v>
      </c>
      <c r="B93" s="133">
        <v>400000</v>
      </c>
      <c r="C93" s="133">
        <v>0</v>
      </c>
      <c r="D93" s="133">
        <v>33333.333333333336</v>
      </c>
      <c r="E93" s="133">
        <v>33333.333333333336</v>
      </c>
      <c r="F93" s="133">
        <v>33333.333333333336</v>
      </c>
    </row>
    <row r="94" spans="1:6" x14ac:dyDescent="0.25">
      <c r="A94" s="17" t="s">
        <v>305</v>
      </c>
      <c r="B94" s="133">
        <v>400000</v>
      </c>
      <c r="C94" s="133">
        <v>0</v>
      </c>
      <c r="D94" s="133">
        <v>33333.333333333336</v>
      </c>
      <c r="E94" s="133">
        <v>33333.333333333336</v>
      </c>
      <c r="F94" s="133">
        <v>33333.333333333336</v>
      </c>
    </row>
    <row r="95" spans="1:6" x14ac:dyDescent="0.25">
      <c r="A95" s="15" t="s">
        <v>156</v>
      </c>
      <c r="B95" s="133">
        <v>138657000</v>
      </c>
      <c r="C95" s="133">
        <v>17481600</v>
      </c>
      <c r="D95" s="133">
        <v>26530433.333333325</v>
      </c>
      <c r="E95" s="133">
        <v>9048833.3333333321</v>
      </c>
      <c r="F95" s="133">
        <v>9048833.3333333321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U123"/>
  <sheetViews>
    <sheetView topLeftCell="E1" workbookViewId="0">
      <selection activeCell="R6" sqref="R6"/>
    </sheetView>
  </sheetViews>
  <sheetFormatPr defaultRowHeight="15" x14ac:dyDescent="0.25"/>
  <cols>
    <col min="1" max="1" width="35.85546875" customWidth="1"/>
    <col min="2" max="2" width="9.28515625" style="131" customWidth="1"/>
    <col min="3" max="3" width="10.28515625" customWidth="1"/>
    <col min="4" max="4" width="32.140625" customWidth="1"/>
    <col min="5" max="5" width="10.42578125" style="131" customWidth="1"/>
    <col min="6" max="6" width="8.7109375" style="131" customWidth="1"/>
    <col min="7" max="7" width="14.5703125" style="131" customWidth="1"/>
    <col min="8" max="8" width="7.85546875" customWidth="1"/>
    <col min="9" max="9" width="21.85546875" customWidth="1"/>
    <col min="10" max="10" width="14.85546875" customWidth="1"/>
    <col min="11" max="11" width="27.5703125" customWidth="1"/>
    <col min="12" max="12" width="14.140625" style="131" customWidth="1"/>
    <col min="13" max="13" width="20.140625" customWidth="1"/>
    <col min="14" max="14" width="17.28515625" customWidth="1"/>
    <col min="15" max="15" width="20.7109375" customWidth="1"/>
    <col min="16" max="16" width="12.85546875" customWidth="1"/>
    <col min="17" max="20" width="12.85546875" style="131" customWidth="1"/>
    <col min="21" max="21" width="13.140625" customWidth="1"/>
  </cols>
  <sheetData>
    <row r="1" spans="1:21" x14ac:dyDescent="0.25">
      <c r="D1" t="s">
        <v>166</v>
      </c>
      <c r="M1">
        <f>SUM(Tabulka2[Schválený rozpočet 2023])</f>
        <v>133598000</v>
      </c>
      <c r="N1">
        <f>SUM(Tabulka2[Upravený rozpočet 2023])</f>
        <v>250034000</v>
      </c>
      <c r="O1">
        <f>SUM(Tabulka2[Schválený rozpočet 2024])</f>
        <v>138657000</v>
      </c>
    </row>
    <row r="3" spans="1:21" s="32" customFormat="1" ht="45" x14ac:dyDescent="0.25">
      <c r="A3" s="162" t="s">
        <v>1</v>
      </c>
      <c r="B3" s="162" t="s">
        <v>163</v>
      </c>
      <c r="C3" s="163" t="s">
        <v>165</v>
      </c>
      <c r="D3" s="164" t="s">
        <v>0</v>
      </c>
      <c r="E3" s="164" t="s">
        <v>297</v>
      </c>
      <c r="F3" s="163" t="s">
        <v>170</v>
      </c>
      <c r="G3" s="163" t="s">
        <v>164</v>
      </c>
      <c r="H3" s="163" t="s">
        <v>3</v>
      </c>
      <c r="I3" s="163" t="s">
        <v>202</v>
      </c>
      <c r="J3" s="163" t="s">
        <v>4</v>
      </c>
      <c r="K3" s="163" t="s">
        <v>296</v>
      </c>
      <c r="L3" s="163" t="s">
        <v>353</v>
      </c>
      <c r="M3" s="163" t="s">
        <v>5</v>
      </c>
      <c r="N3" s="165" t="s">
        <v>6</v>
      </c>
      <c r="O3" s="165" t="s">
        <v>7</v>
      </c>
      <c r="P3" s="165" t="s">
        <v>339</v>
      </c>
      <c r="Q3" s="166" t="s">
        <v>340</v>
      </c>
      <c r="R3" s="166" t="s">
        <v>341</v>
      </c>
      <c r="S3" s="166" t="s">
        <v>342</v>
      </c>
      <c r="T3" s="166" t="s">
        <v>343</v>
      </c>
      <c r="U3" s="165" t="s">
        <v>9</v>
      </c>
    </row>
    <row r="4" spans="1:21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305</v>
      </c>
      <c r="L4" s="1" t="s">
        <v>305</v>
      </c>
      <c r="M4" s="1" t="s">
        <v>13</v>
      </c>
      <c r="N4" s="4">
        <v>1200000</v>
      </c>
      <c r="O4" s="4">
        <v>1200000</v>
      </c>
      <c r="P4" s="4">
        <v>1200000</v>
      </c>
      <c r="Q4" s="161">
        <v>0</v>
      </c>
      <c r="R4" s="161">
        <f>Tabulka2[[#This Row],[Schválený rozpočet 2024]]/12</f>
        <v>100000</v>
      </c>
      <c r="S4" s="161">
        <f>Tabulka2[[#This Row],[Schválený rozpočet 2024]]/12</f>
        <v>100000</v>
      </c>
      <c r="T4" s="161">
        <f>Tabulka2[[#This Row],[Schválený rozpočet 2024]]/12</f>
        <v>100000</v>
      </c>
      <c r="U4" s="5">
        <f>SUM(P4:P9)</f>
        <v>2900000</v>
      </c>
    </row>
    <row r="5" spans="1:21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305</v>
      </c>
      <c r="L5" s="1" t="s">
        <v>305</v>
      </c>
      <c r="M5" s="1" t="s">
        <v>13</v>
      </c>
      <c r="N5" s="4">
        <v>450000</v>
      </c>
      <c r="O5" s="4">
        <v>450000</v>
      </c>
      <c r="P5" s="4">
        <v>450000</v>
      </c>
      <c r="Q5" s="161">
        <v>0</v>
      </c>
      <c r="R5" s="161">
        <f>Tabulka2[[#This Row],[Schválený rozpočet 2024]]/12</f>
        <v>37500</v>
      </c>
      <c r="S5" s="161">
        <f>Tabulka2[[#This Row],[Schválený rozpočet 2024]]/12</f>
        <v>37500</v>
      </c>
      <c r="T5" s="161">
        <f>Tabulka2[[#This Row],[Schválený rozpočet 2024]]/12</f>
        <v>37500</v>
      </c>
      <c r="U5" s="4"/>
    </row>
    <row r="6" spans="1:21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305</v>
      </c>
      <c r="L6" s="1" t="s">
        <v>305</v>
      </c>
      <c r="M6" s="1" t="s">
        <v>13</v>
      </c>
      <c r="N6" s="4">
        <v>250000</v>
      </c>
      <c r="O6" s="4">
        <v>250000</v>
      </c>
      <c r="P6" s="4">
        <v>250000</v>
      </c>
      <c r="Q6" s="161">
        <v>0</v>
      </c>
      <c r="R6" s="161">
        <f>Tabulka2[[#This Row],[Schválený rozpočet 2024]]/12</f>
        <v>20833.333333333332</v>
      </c>
      <c r="S6" s="161">
        <f>Tabulka2[[#This Row],[Schválený rozpočet 2024]]/12</f>
        <v>20833.333333333332</v>
      </c>
      <c r="T6" s="161">
        <f>Tabulka2[[#This Row],[Schválený rozpočet 2024]]/12</f>
        <v>20833.333333333332</v>
      </c>
      <c r="U6" s="4"/>
    </row>
    <row r="7" spans="1:21" x14ac:dyDescent="0.25">
      <c r="A7" s="2" t="s">
        <v>11</v>
      </c>
      <c r="B7" s="2">
        <v>2212</v>
      </c>
      <c r="C7" s="6">
        <v>6121</v>
      </c>
      <c r="D7" s="1" t="s">
        <v>16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305</v>
      </c>
      <c r="L7" s="1" t="s">
        <v>305</v>
      </c>
      <c r="M7" s="1" t="s">
        <v>17</v>
      </c>
      <c r="N7" s="4">
        <v>700000</v>
      </c>
      <c r="O7" s="4">
        <v>700000</v>
      </c>
      <c r="P7" s="4">
        <v>0</v>
      </c>
      <c r="Q7" s="161">
        <v>0</v>
      </c>
      <c r="R7" s="161">
        <f>Tabulka2[[#This Row],[Schválený rozpočet 2024]]/12</f>
        <v>0</v>
      </c>
      <c r="S7" s="161">
        <f>Tabulka2[[#This Row],[Schválený rozpočet 2024]]/12</f>
        <v>0</v>
      </c>
      <c r="T7" s="161">
        <f>Tabulka2[[#This Row],[Schválený rozpočet 2024]]/12</f>
        <v>0</v>
      </c>
      <c r="U7" s="4"/>
    </row>
    <row r="8" spans="1:21" s="39" customFormat="1" x14ac:dyDescent="0.25">
      <c r="A8" s="2" t="s">
        <v>11</v>
      </c>
      <c r="B8" s="2">
        <v>2212</v>
      </c>
      <c r="C8" s="167">
        <v>6171</v>
      </c>
      <c r="D8" s="152" t="s">
        <v>311</v>
      </c>
      <c r="E8" s="152">
        <v>0</v>
      </c>
      <c r="F8" s="152">
        <v>330</v>
      </c>
      <c r="G8" s="152">
        <v>0</v>
      </c>
      <c r="H8" s="152">
        <v>3</v>
      </c>
      <c r="I8" s="152" t="s">
        <v>12</v>
      </c>
      <c r="J8" s="152" t="s">
        <v>12</v>
      </c>
      <c r="K8" s="152" t="s">
        <v>312</v>
      </c>
      <c r="L8" s="152" t="s">
        <v>354</v>
      </c>
      <c r="M8" s="152" t="s">
        <v>17</v>
      </c>
      <c r="N8" s="10">
        <v>1000000</v>
      </c>
      <c r="O8" s="10">
        <v>1000000</v>
      </c>
      <c r="P8" s="10">
        <v>500000</v>
      </c>
      <c r="Q8" s="168">
        <v>0</v>
      </c>
      <c r="R8" s="161">
        <f>Tabulka2[[#This Row],[Nevyčerpaná akce]]</f>
        <v>0</v>
      </c>
      <c r="S8" s="161">
        <v>0</v>
      </c>
      <c r="T8" s="161">
        <v>0</v>
      </c>
      <c r="U8" s="10"/>
    </row>
    <row r="9" spans="1:21" x14ac:dyDescent="0.25">
      <c r="A9" s="2" t="s">
        <v>11</v>
      </c>
      <c r="B9" s="2">
        <v>2212</v>
      </c>
      <c r="C9" s="6">
        <v>6171</v>
      </c>
      <c r="D9" s="1" t="s">
        <v>294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305</v>
      </c>
      <c r="L9" s="1" t="s">
        <v>305</v>
      </c>
      <c r="M9" s="1" t="s">
        <v>17</v>
      </c>
      <c r="N9" s="4">
        <v>0</v>
      </c>
      <c r="O9" s="4">
        <v>0</v>
      </c>
      <c r="P9" s="4">
        <v>500000</v>
      </c>
      <c r="Q9" s="161">
        <v>0</v>
      </c>
      <c r="R9" s="161">
        <f>Tabulka2[[#This Row],[Schválený rozpočet 2024]]/12</f>
        <v>41666.666666666664</v>
      </c>
      <c r="S9" s="161">
        <f>Tabulka2[[#This Row],[Schválený rozpočet 2024]]/12</f>
        <v>41666.666666666664</v>
      </c>
      <c r="T9" s="161">
        <f>Tabulka2[[#This Row],[Schválený rozpočet 2024]]/12</f>
        <v>41666.666666666664</v>
      </c>
      <c r="U9" s="4"/>
    </row>
    <row r="10" spans="1:21" x14ac:dyDescent="0.25">
      <c r="A10" s="2" t="s">
        <v>19</v>
      </c>
      <c r="B10" s="2">
        <v>2219</v>
      </c>
      <c r="C10" s="3">
        <v>5169</v>
      </c>
      <c r="D10" s="1" t="s">
        <v>18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305</v>
      </c>
      <c r="L10" s="1" t="s">
        <v>305</v>
      </c>
      <c r="M10" s="1" t="s">
        <v>13</v>
      </c>
      <c r="N10" s="4">
        <v>100000</v>
      </c>
      <c r="O10" s="4">
        <v>100000</v>
      </c>
      <c r="P10" s="4">
        <v>100000</v>
      </c>
      <c r="Q10" s="161">
        <v>0</v>
      </c>
      <c r="R10" s="161">
        <f>Tabulka2[[#This Row],[Schválený rozpočet 2024]]/12</f>
        <v>8333.3333333333339</v>
      </c>
      <c r="S10" s="161">
        <f>Tabulka2[[#This Row],[Schválený rozpočet 2024]]/12</f>
        <v>8333.3333333333339</v>
      </c>
      <c r="T10" s="161">
        <f>Tabulka2[[#This Row],[Schválený rozpočet 2024]]/12</f>
        <v>8333.3333333333339</v>
      </c>
      <c r="U10" s="5">
        <f>SUM(P10)</f>
        <v>100000</v>
      </c>
    </row>
    <row r="11" spans="1:21" s="131" customFormat="1" x14ac:dyDescent="0.25">
      <c r="A11" s="2" t="s">
        <v>19</v>
      </c>
      <c r="B11" s="2">
        <v>2219</v>
      </c>
      <c r="C11" s="3">
        <v>5169</v>
      </c>
      <c r="D11" s="1" t="s">
        <v>18</v>
      </c>
      <c r="E11" s="1">
        <v>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28</v>
      </c>
      <c r="L11" s="152" t="s">
        <v>354</v>
      </c>
      <c r="M11" s="1" t="s">
        <v>13</v>
      </c>
      <c r="N11" s="4">
        <v>0</v>
      </c>
      <c r="O11" s="4">
        <v>45223000</v>
      </c>
      <c r="P11" s="4">
        <v>0</v>
      </c>
      <c r="Q11" s="161">
        <v>0</v>
      </c>
      <c r="R11" s="161">
        <f>Tabulka2[[#This Row],[Schválený rozpočet 2024]]/12</f>
        <v>0</v>
      </c>
      <c r="S11" s="161">
        <f>Tabulka2[[#This Row],[Schválený rozpočet 2024]]/12</f>
        <v>0</v>
      </c>
      <c r="T11" s="161">
        <f>Tabulka2[[#This Row],[Schválený rozpočet 2024]]/12</f>
        <v>0</v>
      </c>
      <c r="U11" s="133">
        <f>SUM(P11)</f>
        <v>0</v>
      </c>
    </row>
    <row r="12" spans="1:21" x14ac:dyDescent="0.25">
      <c r="A12" s="2" t="s">
        <v>21</v>
      </c>
      <c r="B12" s="2">
        <v>2321</v>
      </c>
      <c r="C12" s="3">
        <v>5169</v>
      </c>
      <c r="D12" s="1" t="s">
        <v>20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305</v>
      </c>
      <c r="L12" s="1" t="s">
        <v>305</v>
      </c>
      <c r="M12" s="1" t="s">
        <v>13</v>
      </c>
      <c r="N12" s="4">
        <v>120000</v>
      </c>
      <c r="O12" s="4">
        <v>120000</v>
      </c>
      <c r="P12" s="4">
        <v>120000</v>
      </c>
      <c r="Q12" s="161">
        <v>0</v>
      </c>
      <c r="R12" s="161">
        <f>Tabulka2[[#This Row],[Schválený rozpočet 2024]]/12</f>
        <v>10000</v>
      </c>
      <c r="S12" s="161">
        <f>Tabulka2[[#This Row],[Schválený rozpočet 2024]]/12</f>
        <v>10000</v>
      </c>
      <c r="T12" s="161">
        <f>Tabulka2[[#This Row],[Schválený rozpočet 2024]]/12</f>
        <v>10000</v>
      </c>
      <c r="U12" s="4">
        <f>SUM(P12)</f>
        <v>120000</v>
      </c>
    </row>
    <row r="13" spans="1:21" x14ac:dyDescent="0.25">
      <c r="A13" s="2" t="s">
        <v>23</v>
      </c>
      <c r="B13" s="2">
        <v>3111</v>
      </c>
      <c r="C13" s="3">
        <v>5331</v>
      </c>
      <c r="D13" s="1" t="s">
        <v>22</v>
      </c>
      <c r="E13" s="1">
        <v>0</v>
      </c>
      <c r="F13" s="1">
        <v>420</v>
      </c>
      <c r="G13" s="1">
        <v>0</v>
      </c>
      <c r="H13" s="1">
        <v>4</v>
      </c>
      <c r="I13" s="1" t="s">
        <v>24</v>
      </c>
      <c r="J13" s="1" t="s">
        <v>24</v>
      </c>
      <c r="K13" s="1" t="s">
        <v>328</v>
      </c>
      <c r="L13" s="1" t="s">
        <v>305</v>
      </c>
      <c r="M13" s="1" t="s">
        <v>13</v>
      </c>
      <c r="N13" s="4">
        <v>2350000</v>
      </c>
      <c r="O13" s="4">
        <v>2350000</v>
      </c>
      <c r="P13" s="4">
        <v>2200000</v>
      </c>
      <c r="Q13" s="161">
        <v>0</v>
      </c>
      <c r="R13" s="161">
        <f>Tabulka2[[#This Row],[Schválený rozpočet 2024]]/12</f>
        <v>183333.33333333334</v>
      </c>
      <c r="S13" s="161">
        <f>Tabulka2[[#This Row],[Schválený rozpočet 2024]]/12</f>
        <v>183333.33333333334</v>
      </c>
      <c r="T13" s="161">
        <f>Tabulka2[[#This Row],[Schválený rozpočet 2024]]/12</f>
        <v>183333.33333333334</v>
      </c>
      <c r="U13" s="4">
        <f>SUM(P13:P20)</f>
        <v>6934000</v>
      </c>
    </row>
    <row r="14" spans="1:21" x14ac:dyDescent="0.25">
      <c r="A14" s="2" t="s">
        <v>23</v>
      </c>
      <c r="B14" s="2">
        <v>3111</v>
      </c>
      <c r="C14" s="3">
        <v>5331</v>
      </c>
      <c r="D14" s="1" t="s">
        <v>25</v>
      </c>
      <c r="E14" s="1">
        <v>0</v>
      </c>
      <c r="F14" s="1">
        <v>420</v>
      </c>
      <c r="G14" s="1">
        <v>0</v>
      </c>
      <c r="H14" s="1">
        <v>4</v>
      </c>
      <c r="I14" s="1" t="s">
        <v>24</v>
      </c>
      <c r="J14" s="1" t="s">
        <v>24</v>
      </c>
      <c r="K14" s="1" t="s">
        <v>329</v>
      </c>
      <c r="L14" s="1" t="s">
        <v>305</v>
      </c>
      <c r="M14" s="1" t="s">
        <v>13</v>
      </c>
      <c r="N14" s="4">
        <v>2600000</v>
      </c>
      <c r="O14" s="4">
        <v>2600000</v>
      </c>
      <c r="P14" s="4">
        <v>2411000</v>
      </c>
      <c r="Q14" s="161">
        <v>0</v>
      </c>
      <c r="R14" s="161">
        <f>Tabulka2[[#This Row],[Schválený rozpočet 2024]]/12</f>
        <v>200916.66666666666</v>
      </c>
      <c r="S14" s="161">
        <f>Tabulka2[[#This Row],[Schválený rozpočet 2024]]/12</f>
        <v>200916.66666666666</v>
      </c>
      <c r="T14" s="161">
        <f>Tabulka2[[#This Row],[Schválený rozpočet 2024]]/12</f>
        <v>200916.66666666666</v>
      </c>
      <c r="U14" s="4"/>
    </row>
    <row r="15" spans="1:21" x14ac:dyDescent="0.25">
      <c r="A15" s="2" t="s">
        <v>23</v>
      </c>
      <c r="B15" s="2">
        <v>3111</v>
      </c>
      <c r="C15" s="3">
        <v>5331</v>
      </c>
      <c r="D15" s="1" t="s">
        <v>26</v>
      </c>
      <c r="E15" s="1">
        <v>0</v>
      </c>
      <c r="F15" s="1">
        <v>420</v>
      </c>
      <c r="G15" s="1">
        <v>0</v>
      </c>
      <c r="H15" s="1">
        <v>4</v>
      </c>
      <c r="I15" s="1" t="s">
        <v>24</v>
      </c>
      <c r="J15" s="1" t="s">
        <v>24</v>
      </c>
      <c r="K15" s="1" t="s">
        <v>329</v>
      </c>
      <c r="L15" s="1" t="s">
        <v>305</v>
      </c>
      <c r="M15" s="1" t="s">
        <v>13</v>
      </c>
      <c r="N15" s="4">
        <v>358000</v>
      </c>
      <c r="O15" s="4">
        <v>358000</v>
      </c>
      <c r="P15" s="4">
        <v>423000</v>
      </c>
      <c r="Q15" s="161">
        <v>0</v>
      </c>
      <c r="R15" s="161">
        <f>Tabulka2[[#This Row],[Schválený rozpočet 2024]]/12</f>
        <v>35250</v>
      </c>
      <c r="S15" s="161">
        <f>Tabulka2[[#This Row],[Schválený rozpočet 2024]]/12</f>
        <v>35250</v>
      </c>
      <c r="T15" s="161">
        <f>Tabulka2[[#This Row],[Schválený rozpočet 2024]]/12</f>
        <v>35250</v>
      </c>
      <c r="U15" s="4"/>
    </row>
    <row r="16" spans="1:21" x14ac:dyDescent="0.25">
      <c r="A16" s="2" t="s">
        <v>23</v>
      </c>
      <c r="B16" s="2">
        <v>3111</v>
      </c>
      <c r="C16" s="3">
        <v>5336</v>
      </c>
      <c r="D16" s="1" t="s">
        <v>27</v>
      </c>
      <c r="E16" s="1">
        <v>0</v>
      </c>
      <c r="F16" s="1">
        <v>420</v>
      </c>
      <c r="G16" s="1">
        <v>0</v>
      </c>
      <c r="H16" s="1">
        <v>4</v>
      </c>
      <c r="I16" s="1" t="s">
        <v>24</v>
      </c>
      <c r="J16" s="1" t="s">
        <v>24</v>
      </c>
      <c r="K16" s="1" t="s">
        <v>28</v>
      </c>
      <c r="L16" s="152" t="s">
        <v>354</v>
      </c>
      <c r="M16" s="1" t="s">
        <v>13</v>
      </c>
      <c r="N16" s="4">
        <v>0</v>
      </c>
      <c r="O16" s="4">
        <v>528000</v>
      </c>
      <c r="P16" s="4">
        <v>0</v>
      </c>
      <c r="Q16" s="161">
        <v>0</v>
      </c>
      <c r="R16" s="161">
        <f>Tabulka2[[#This Row],[Schválený rozpočet 2024]]/12</f>
        <v>0</v>
      </c>
      <c r="S16" s="161">
        <f>Tabulka2[[#This Row],[Schválený rozpočet 2024]]/12</f>
        <v>0</v>
      </c>
      <c r="T16" s="161">
        <f>Tabulka2[[#This Row],[Schválený rozpočet 2024]]/12</f>
        <v>0</v>
      </c>
      <c r="U16" s="4"/>
    </row>
    <row r="17" spans="1:21" x14ac:dyDescent="0.25">
      <c r="A17" s="2" t="s">
        <v>23</v>
      </c>
      <c r="B17" s="2">
        <v>3111</v>
      </c>
      <c r="C17" s="3">
        <v>5336</v>
      </c>
      <c r="D17" s="1" t="s">
        <v>29</v>
      </c>
      <c r="E17" s="1">
        <v>0</v>
      </c>
      <c r="F17" s="1">
        <v>420</v>
      </c>
      <c r="G17" s="1">
        <v>0</v>
      </c>
      <c r="H17" s="1">
        <v>4</v>
      </c>
      <c r="I17" s="1" t="s">
        <v>24</v>
      </c>
      <c r="J17" s="1" t="s">
        <v>24</v>
      </c>
      <c r="K17" s="1" t="s">
        <v>28</v>
      </c>
      <c r="L17" s="152" t="s">
        <v>354</v>
      </c>
      <c r="M17" s="1" t="s">
        <v>13</v>
      </c>
      <c r="N17" s="4">
        <v>0</v>
      </c>
      <c r="O17" s="4">
        <v>1342000</v>
      </c>
      <c r="P17" s="4">
        <v>0</v>
      </c>
      <c r="Q17" s="161">
        <v>0</v>
      </c>
      <c r="R17" s="161">
        <f>Tabulka2[[#This Row],[Schválený rozpočet 2024]]/12</f>
        <v>0</v>
      </c>
      <c r="S17" s="161">
        <f>Tabulka2[[#This Row],[Schválený rozpočet 2024]]/12</f>
        <v>0</v>
      </c>
      <c r="T17" s="161">
        <f>Tabulka2[[#This Row],[Schválený rozpočet 2024]]/12</f>
        <v>0</v>
      </c>
      <c r="U17" s="4"/>
    </row>
    <row r="18" spans="1:21" x14ac:dyDescent="0.25">
      <c r="A18" s="2" t="s">
        <v>23</v>
      </c>
      <c r="B18" s="2">
        <v>3111</v>
      </c>
      <c r="C18" s="3">
        <v>5331</v>
      </c>
      <c r="D18" s="1" t="s">
        <v>30</v>
      </c>
      <c r="E18" s="1">
        <v>0</v>
      </c>
      <c r="F18" s="1">
        <v>420</v>
      </c>
      <c r="G18" s="1">
        <v>0</v>
      </c>
      <c r="H18" s="1">
        <v>4</v>
      </c>
      <c r="I18" s="1" t="s">
        <v>24</v>
      </c>
      <c r="J18" s="1" t="s">
        <v>24</v>
      </c>
      <c r="K18" s="1" t="s">
        <v>305</v>
      </c>
      <c r="L18" s="1" t="s">
        <v>305</v>
      </c>
      <c r="M18" s="1" t="s">
        <v>13</v>
      </c>
      <c r="N18" s="4">
        <v>1500000</v>
      </c>
      <c r="O18" s="4">
        <v>1500000</v>
      </c>
      <c r="P18" s="4">
        <v>1500000</v>
      </c>
      <c r="Q18" s="161">
        <v>0</v>
      </c>
      <c r="R18" s="161">
        <f>Tabulka2[[#This Row],[Schválený rozpočet 2024]]/12</f>
        <v>125000</v>
      </c>
      <c r="S18" s="161">
        <f>Tabulka2[[#This Row],[Schválený rozpočet 2024]]/12</f>
        <v>125000</v>
      </c>
      <c r="T18" s="161">
        <f>Tabulka2[[#This Row],[Schválený rozpočet 2024]]/12</f>
        <v>125000</v>
      </c>
      <c r="U18" s="4"/>
    </row>
    <row r="19" spans="1:21" x14ac:dyDescent="0.25">
      <c r="A19" s="2" t="s">
        <v>23</v>
      </c>
      <c r="B19" s="2">
        <v>3111</v>
      </c>
      <c r="C19" s="3">
        <v>5331</v>
      </c>
      <c r="D19" s="1" t="s">
        <v>31</v>
      </c>
      <c r="E19" s="1">
        <v>0</v>
      </c>
      <c r="F19" s="1">
        <v>420</v>
      </c>
      <c r="G19" s="1">
        <v>0</v>
      </c>
      <c r="H19" s="1">
        <v>4</v>
      </c>
      <c r="I19" s="1" t="s">
        <v>24</v>
      </c>
      <c r="J19" s="1" t="s">
        <v>24</v>
      </c>
      <c r="K19" s="1" t="s">
        <v>305</v>
      </c>
      <c r="L19" s="1" t="s">
        <v>305</v>
      </c>
      <c r="M19" s="1" t="s">
        <v>13</v>
      </c>
      <c r="N19" s="4">
        <v>0</v>
      </c>
      <c r="O19" s="4">
        <v>4914000</v>
      </c>
      <c r="P19" s="4">
        <v>0</v>
      </c>
      <c r="Q19" s="161">
        <v>0</v>
      </c>
      <c r="R19" s="161">
        <f>Tabulka2[[#This Row],[Schválený rozpočet 2024]]/12</f>
        <v>0</v>
      </c>
      <c r="S19" s="161">
        <f>Tabulka2[[#This Row],[Schválený rozpočet 2024]]/12</f>
        <v>0</v>
      </c>
      <c r="T19" s="161">
        <f>Tabulka2[[#This Row],[Schválený rozpočet 2024]]/12</f>
        <v>0</v>
      </c>
      <c r="U19" s="4"/>
    </row>
    <row r="20" spans="1:21" x14ac:dyDescent="0.25">
      <c r="A20" s="2" t="s">
        <v>23</v>
      </c>
      <c r="B20" s="2">
        <v>3111</v>
      </c>
      <c r="C20" s="3">
        <v>5171</v>
      </c>
      <c r="D20" s="1" t="s">
        <v>32</v>
      </c>
      <c r="E20" s="1">
        <v>0</v>
      </c>
      <c r="F20" s="1">
        <v>440</v>
      </c>
      <c r="G20" s="1">
        <v>0</v>
      </c>
      <c r="H20" s="1">
        <v>4</v>
      </c>
      <c r="I20" s="1" t="s">
        <v>33</v>
      </c>
      <c r="J20" s="1" t="s">
        <v>33</v>
      </c>
      <c r="K20" s="1" t="s">
        <v>305</v>
      </c>
      <c r="L20" s="1" t="s">
        <v>305</v>
      </c>
      <c r="M20" s="1" t="s">
        <v>13</v>
      </c>
      <c r="N20" s="4">
        <v>400000</v>
      </c>
      <c r="O20" s="4">
        <v>400000</v>
      </c>
      <c r="P20" s="4">
        <v>400000</v>
      </c>
      <c r="Q20" s="161">
        <v>0</v>
      </c>
      <c r="R20" s="161">
        <f>Tabulka2[[#This Row],[Schválený rozpočet 2024]]/12</f>
        <v>33333.333333333336</v>
      </c>
      <c r="S20" s="161">
        <f>Tabulka2[[#This Row],[Schválený rozpočet 2024]]/12</f>
        <v>33333.333333333336</v>
      </c>
      <c r="T20" s="161">
        <f>Tabulka2[[#This Row],[Schválený rozpočet 2024]]/12</f>
        <v>33333.333333333336</v>
      </c>
      <c r="U20" s="4"/>
    </row>
    <row r="21" spans="1:21" x14ac:dyDescent="0.25">
      <c r="A21" s="2" t="s">
        <v>35</v>
      </c>
      <c r="B21" s="2">
        <v>3113</v>
      </c>
      <c r="C21" s="3">
        <v>5331</v>
      </c>
      <c r="D21" s="1" t="s">
        <v>34</v>
      </c>
      <c r="E21" s="1">
        <v>0</v>
      </c>
      <c r="F21" s="1">
        <v>420</v>
      </c>
      <c r="G21" s="1">
        <v>0</v>
      </c>
      <c r="H21" s="1">
        <v>4</v>
      </c>
      <c r="I21" s="1" t="s">
        <v>24</v>
      </c>
      <c r="J21" s="1" t="s">
        <v>24</v>
      </c>
      <c r="K21" s="1" t="s">
        <v>330</v>
      </c>
      <c r="L21" s="1" t="s">
        <v>305</v>
      </c>
      <c r="M21" s="1" t="s">
        <v>13</v>
      </c>
      <c r="N21" s="4">
        <v>15250000</v>
      </c>
      <c r="O21" s="4">
        <v>15250000</v>
      </c>
      <c r="P21" s="4">
        <v>14500000</v>
      </c>
      <c r="Q21" s="161">
        <v>0</v>
      </c>
      <c r="R21" s="161">
        <f>Tabulka2[[#This Row],[Schválený rozpočet 2024]]/12</f>
        <v>1208333.3333333333</v>
      </c>
      <c r="S21" s="161">
        <f>Tabulka2[[#This Row],[Schválený rozpočet 2024]]/12</f>
        <v>1208333.3333333333</v>
      </c>
      <c r="T21" s="161">
        <f>Tabulka2[[#This Row],[Schválený rozpočet 2024]]/12</f>
        <v>1208333.3333333333</v>
      </c>
      <c r="U21" s="4">
        <f>SUM(P21:P27)</f>
        <v>20000000</v>
      </c>
    </row>
    <row r="22" spans="1:21" x14ac:dyDescent="0.25">
      <c r="A22" s="2" t="s">
        <v>35</v>
      </c>
      <c r="B22" s="2">
        <v>3113</v>
      </c>
      <c r="C22" s="3">
        <v>5331</v>
      </c>
      <c r="D22" s="1" t="s">
        <v>36</v>
      </c>
      <c r="E22" s="1">
        <v>0</v>
      </c>
      <c r="F22" s="1">
        <v>420</v>
      </c>
      <c r="G22" s="1">
        <v>0</v>
      </c>
      <c r="H22" s="1">
        <v>4</v>
      </c>
      <c r="I22" s="1" t="s">
        <v>24</v>
      </c>
      <c r="J22" s="1" t="s">
        <v>24</v>
      </c>
      <c r="K22" s="1" t="s">
        <v>331</v>
      </c>
      <c r="L22" s="1" t="s">
        <v>305</v>
      </c>
      <c r="M22" s="1" t="s">
        <v>13</v>
      </c>
      <c r="N22" s="4">
        <v>2000000</v>
      </c>
      <c r="O22" s="4">
        <v>2000000</v>
      </c>
      <c r="P22" s="4">
        <v>0</v>
      </c>
      <c r="Q22" s="161">
        <v>0</v>
      </c>
      <c r="R22" s="161">
        <f>Tabulka2[[#This Row],[Schválený rozpočet 2024]]/12</f>
        <v>0</v>
      </c>
      <c r="S22" s="161">
        <f>Tabulka2[[#This Row],[Schválený rozpočet 2024]]/12</f>
        <v>0</v>
      </c>
      <c r="T22" s="161">
        <f>Tabulka2[[#This Row],[Schválený rozpočet 2024]]/12</f>
        <v>0</v>
      </c>
      <c r="U22" s="4"/>
    </row>
    <row r="23" spans="1:21" x14ac:dyDescent="0.25">
      <c r="A23" s="2" t="s">
        <v>35</v>
      </c>
      <c r="B23" s="2">
        <v>3113</v>
      </c>
      <c r="C23" s="3">
        <v>5331</v>
      </c>
      <c r="D23" s="1" t="s">
        <v>37</v>
      </c>
      <c r="E23" s="1">
        <v>0</v>
      </c>
      <c r="F23" s="1">
        <v>420</v>
      </c>
      <c r="G23" s="1">
        <v>0</v>
      </c>
      <c r="H23" s="1">
        <v>4</v>
      </c>
      <c r="I23" s="1" t="s">
        <v>24</v>
      </c>
      <c r="J23" s="1" t="s">
        <v>24</v>
      </c>
      <c r="K23" s="1" t="s">
        <v>28</v>
      </c>
      <c r="L23" s="152" t="s">
        <v>354</v>
      </c>
      <c r="M23" s="1" t="s">
        <v>13</v>
      </c>
      <c r="N23" s="4">
        <v>0</v>
      </c>
      <c r="O23" s="4">
        <v>10257000</v>
      </c>
      <c r="P23" s="4">
        <v>0</v>
      </c>
      <c r="Q23" s="161">
        <v>0</v>
      </c>
      <c r="R23" s="161">
        <f>Tabulka2[[#This Row],[Schválený rozpočet 2024]]/12</f>
        <v>0</v>
      </c>
      <c r="S23" s="161">
        <f>Tabulka2[[#This Row],[Schválený rozpočet 2024]]/12</f>
        <v>0</v>
      </c>
      <c r="T23" s="161">
        <f>Tabulka2[[#This Row],[Schválený rozpočet 2024]]/12</f>
        <v>0</v>
      </c>
      <c r="U23" s="4"/>
    </row>
    <row r="24" spans="1:21" x14ac:dyDescent="0.25">
      <c r="A24" s="2" t="s">
        <v>35</v>
      </c>
      <c r="B24" s="2">
        <v>3113</v>
      </c>
      <c r="C24" s="3">
        <v>5171</v>
      </c>
      <c r="D24" s="1" t="s">
        <v>38</v>
      </c>
      <c r="E24" s="1">
        <v>0</v>
      </c>
      <c r="F24" s="1">
        <v>440</v>
      </c>
      <c r="G24" s="1">
        <v>0</v>
      </c>
      <c r="H24" s="1">
        <v>4</v>
      </c>
      <c r="I24" s="1" t="s">
        <v>33</v>
      </c>
      <c r="J24" s="1" t="s">
        <v>33</v>
      </c>
      <c r="K24" s="1" t="s">
        <v>305</v>
      </c>
      <c r="L24" s="1" t="s">
        <v>305</v>
      </c>
      <c r="M24" s="1" t="s">
        <v>13</v>
      </c>
      <c r="N24" s="4">
        <v>200000</v>
      </c>
      <c r="O24" s="4">
        <v>620000</v>
      </c>
      <c r="P24" s="4">
        <v>200000</v>
      </c>
      <c r="Q24" s="161">
        <v>0</v>
      </c>
      <c r="R24" s="161">
        <f>Tabulka2[[#This Row],[Schválený rozpočet 2024]]/12</f>
        <v>16666.666666666668</v>
      </c>
      <c r="S24" s="161">
        <f>Tabulka2[[#This Row],[Schválený rozpočet 2024]]/12</f>
        <v>16666.666666666668</v>
      </c>
      <c r="T24" s="161">
        <f>Tabulka2[[#This Row],[Schválený rozpočet 2024]]/12</f>
        <v>16666.666666666668</v>
      </c>
      <c r="U24" s="4"/>
    </row>
    <row r="25" spans="1:21" x14ac:dyDescent="0.25">
      <c r="A25" s="2" t="s">
        <v>35</v>
      </c>
      <c r="B25" s="2">
        <v>3113</v>
      </c>
      <c r="C25" s="3">
        <v>6121</v>
      </c>
      <c r="D25" s="1" t="s">
        <v>39</v>
      </c>
      <c r="E25" s="1">
        <v>0</v>
      </c>
      <c r="F25" s="1">
        <v>420</v>
      </c>
      <c r="G25" s="1">
        <v>0</v>
      </c>
      <c r="H25" s="1">
        <v>4</v>
      </c>
      <c r="I25" s="1" t="s">
        <v>24</v>
      </c>
      <c r="J25" s="1" t="s">
        <v>24</v>
      </c>
      <c r="K25" s="1" t="s">
        <v>305</v>
      </c>
      <c r="L25" s="1" t="s">
        <v>305</v>
      </c>
      <c r="M25" s="1" t="s">
        <v>17</v>
      </c>
      <c r="N25" s="4">
        <v>0</v>
      </c>
      <c r="O25" s="4">
        <v>0</v>
      </c>
      <c r="P25" s="4">
        <v>500000</v>
      </c>
      <c r="Q25" s="161">
        <v>0</v>
      </c>
      <c r="R25" s="161">
        <f>Tabulka2[[#This Row],[Schválený rozpočet 2024]]/12</f>
        <v>41666.666666666664</v>
      </c>
      <c r="S25" s="161">
        <f>Tabulka2[[#This Row],[Schválený rozpočet 2024]]/12</f>
        <v>41666.666666666664</v>
      </c>
      <c r="T25" s="161">
        <f>Tabulka2[[#This Row],[Schválený rozpočet 2024]]/12</f>
        <v>41666.666666666664</v>
      </c>
      <c r="U25" s="4"/>
    </row>
    <row r="26" spans="1:21" s="39" customFormat="1" x14ac:dyDescent="0.25">
      <c r="A26" s="2" t="s">
        <v>35</v>
      </c>
      <c r="B26" s="2">
        <v>3113</v>
      </c>
      <c r="C26" s="13">
        <v>6121</v>
      </c>
      <c r="D26" s="152" t="s">
        <v>40</v>
      </c>
      <c r="E26" s="152">
        <v>0</v>
      </c>
      <c r="F26" s="152">
        <v>420</v>
      </c>
      <c r="G26" s="152">
        <v>81530000000</v>
      </c>
      <c r="H26" s="152">
        <v>4</v>
      </c>
      <c r="I26" s="152" t="s">
        <v>24</v>
      </c>
      <c r="J26" s="152" t="s">
        <v>24</v>
      </c>
      <c r="K26" s="152" t="s">
        <v>306</v>
      </c>
      <c r="L26" s="152" t="s">
        <v>354</v>
      </c>
      <c r="M26" s="152" t="s">
        <v>17</v>
      </c>
      <c r="N26" s="10">
        <v>1000000</v>
      </c>
      <c r="O26" s="10">
        <v>1982000</v>
      </c>
      <c r="P26" s="10">
        <v>0</v>
      </c>
      <c r="Q26" s="168">
        <v>0</v>
      </c>
      <c r="R26" s="161">
        <f>Tabulka2[[#This Row],[Schválený rozpočet 2024]]/12</f>
        <v>0</v>
      </c>
      <c r="S26" s="161">
        <f>Tabulka2[[#This Row],[Schválený rozpočet 2024]]/12</f>
        <v>0</v>
      </c>
      <c r="T26" s="161">
        <f>Tabulka2[[#This Row],[Schválený rozpočet 2024]]/12</f>
        <v>0</v>
      </c>
      <c r="U26" s="10"/>
    </row>
    <row r="27" spans="1:21" s="39" customFormat="1" x14ac:dyDescent="0.25">
      <c r="A27" s="2" t="s">
        <v>35</v>
      </c>
      <c r="B27" s="2">
        <v>3113</v>
      </c>
      <c r="C27" s="13">
        <v>6121</v>
      </c>
      <c r="D27" s="152" t="s">
        <v>41</v>
      </c>
      <c r="E27" s="152">
        <v>0</v>
      </c>
      <c r="F27" s="152">
        <v>420</v>
      </c>
      <c r="G27" s="152">
        <v>80186000000</v>
      </c>
      <c r="H27" s="152">
        <v>4</v>
      </c>
      <c r="I27" s="152" t="s">
        <v>24</v>
      </c>
      <c r="J27" s="152" t="s">
        <v>24</v>
      </c>
      <c r="K27" s="152" t="s">
        <v>304</v>
      </c>
      <c r="L27" s="152" t="s">
        <v>354</v>
      </c>
      <c r="M27" s="152" t="s">
        <v>17</v>
      </c>
      <c r="N27" s="10">
        <v>5000000</v>
      </c>
      <c r="O27" s="10">
        <v>15481000</v>
      </c>
      <c r="P27" s="10">
        <v>4800000</v>
      </c>
      <c r="Q27" s="168">
        <v>232000</v>
      </c>
      <c r="R27" s="161">
        <f>Tabulka2[[#This Row],[Nevyčerpaná akce]]</f>
        <v>232000</v>
      </c>
      <c r="S27" s="161">
        <v>0</v>
      </c>
      <c r="T27" s="161">
        <v>0</v>
      </c>
      <c r="U27" s="10"/>
    </row>
    <row r="28" spans="1:21" x14ac:dyDescent="0.25">
      <c r="A28" s="2" t="s">
        <v>43</v>
      </c>
      <c r="B28" s="2">
        <v>3314</v>
      </c>
      <c r="C28" s="3">
        <v>5136</v>
      </c>
      <c r="D28" s="1" t="s">
        <v>42</v>
      </c>
      <c r="E28" s="1">
        <v>0</v>
      </c>
      <c r="F28" s="1">
        <v>610</v>
      </c>
      <c r="G28" s="1">
        <v>0</v>
      </c>
      <c r="H28" s="1">
        <v>6</v>
      </c>
      <c r="I28" s="1" t="s">
        <v>44</v>
      </c>
      <c r="J28" s="1" t="s">
        <v>44</v>
      </c>
      <c r="K28" s="1" t="s">
        <v>305</v>
      </c>
      <c r="L28" s="1" t="s">
        <v>305</v>
      </c>
      <c r="M28" s="1" t="s">
        <v>13</v>
      </c>
      <c r="N28" s="4">
        <v>60000</v>
      </c>
      <c r="O28" s="4">
        <v>80000</v>
      </c>
      <c r="P28" s="4">
        <v>60000</v>
      </c>
      <c r="Q28" s="161">
        <v>0</v>
      </c>
      <c r="R28" s="161">
        <f>Tabulka2[[#This Row],[Schválený rozpočet 2024]]/12</f>
        <v>5000</v>
      </c>
      <c r="S28" s="161">
        <f>Tabulka2[[#This Row],[Schválený rozpočet 2024]]/12</f>
        <v>5000</v>
      </c>
      <c r="T28" s="161">
        <f>Tabulka2[[#This Row],[Schválený rozpočet 2024]]/12</f>
        <v>5000</v>
      </c>
      <c r="U28" s="4">
        <f>SUM(P28:P31)</f>
        <v>4601000</v>
      </c>
    </row>
    <row r="29" spans="1:21" x14ac:dyDescent="0.25">
      <c r="A29" s="2" t="s">
        <v>43</v>
      </c>
      <c r="B29" s="2">
        <v>3314</v>
      </c>
      <c r="C29" s="3">
        <v>5137</v>
      </c>
      <c r="D29" s="1" t="s">
        <v>45</v>
      </c>
      <c r="E29" s="1">
        <v>0</v>
      </c>
      <c r="F29" s="1">
        <v>610</v>
      </c>
      <c r="G29" s="1">
        <v>0</v>
      </c>
      <c r="H29" s="1">
        <v>6</v>
      </c>
      <c r="I29" s="1" t="s">
        <v>44</v>
      </c>
      <c r="J29" s="1" t="s">
        <v>44</v>
      </c>
      <c r="K29" s="1" t="s">
        <v>305</v>
      </c>
      <c r="L29" s="1" t="s">
        <v>305</v>
      </c>
      <c r="M29" s="1" t="s">
        <v>13</v>
      </c>
      <c r="N29" s="4">
        <v>10000</v>
      </c>
      <c r="O29" s="4">
        <v>10000</v>
      </c>
      <c r="P29" s="4">
        <v>10000</v>
      </c>
      <c r="Q29" s="161">
        <v>0</v>
      </c>
      <c r="R29" s="161">
        <f>Tabulka2[[#This Row],[Schválený rozpočet 2024]]/12</f>
        <v>833.33333333333337</v>
      </c>
      <c r="S29" s="161">
        <f>Tabulka2[[#This Row],[Schválený rozpočet 2024]]/12</f>
        <v>833.33333333333337</v>
      </c>
      <c r="T29" s="161">
        <f>Tabulka2[[#This Row],[Schválený rozpočet 2024]]/12</f>
        <v>833.33333333333337</v>
      </c>
      <c r="U29" s="4"/>
    </row>
    <row r="30" spans="1:21" x14ac:dyDescent="0.25">
      <c r="A30" s="2" t="s">
        <v>43</v>
      </c>
      <c r="B30" s="2">
        <v>3314</v>
      </c>
      <c r="C30" s="3">
        <v>5139</v>
      </c>
      <c r="D30" s="1" t="s">
        <v>46</v>
      </c>
      <c r="E30" s="1">
        <v>0</v>
      </c>
      <c r="F30" s="1">
        <v>610</v>
      </c>
      <c r="G30" s="1">
        <v>0</v>
      </c>
      <c r="H30" s="1">
        <v>6</v>
      </c>
      <c r="I30" s="1" t="s">
        <v>44</v>
      </c>
      <c r="J30" s="1" t="s">
        <v>44</v>
      </c>
      <c r="K30" s="1" t="s">
        <v>305</v>
      </c>
      <c r="L30" s="1" t="s">
        <v>305</v>
      </c>
      <c r="M30" s="1" t="s">
        <v>13</v>
      </c>
      <c r="N30" s="4">
        <v>10000</v>
      </c>
      <c r="O30" s="4">
        <v>162000</v>
      </c>
      <c r="P30" s="4">
        <v>10000</v>
      </c>
      <c r="Q30" s="161">
        <v>0</v>
      </c>
      <c r="R30" s="161">
        <f>Tabulka2[[#This Row],[Schválený rozpočet 2024]]/12</f>
        <v>833.33333333333337</v>
      </c>
      <c r="S30" s="161">
        <f>Tabulka2[[#This Row],[Schválený rozpočet 2024]]/12</f>
        <v>833.33333333333337</v>
      </c>
      <c r="T30" s="161">
        <f>Tabulka2[[#This Row],[Schválený rozpočet 2024]]/12</f>
        <v>833.33333333333337</v>
      </c>
      <c r="U30" s="4"/>
    </row>
    <row r="31" spans="1:21" s="39" customFormat="1" x14ac:dyDescent="0.25">
      <c r="A31" s="2" t="s">
        <v>43</v>
      </c>
      <c r="B31" s="2">
        <v>3314</v>
      </c>
      <c r="C31" s="13">
        <v>6121</v>
      </c>
      <c r="D31" s="152" t="s">
        <v>47</v>
      </c>
      <c r="E31" s="152">
        <v>0</v>
      </c>
      <c r="F31" s="152">
        <v>620</v>
      </c>
      <c r="G31" s="152">
        <v>0</v>
      </c>
      <c r="H31" s="152">
        <v>6</v>
      </c>
      <c r="I31" s="152" t="s">
        <v>24</v>
      </c>
      <c r="J31" s="152" t="s">
        <v>24</v>
      </c>
      <c r="K31" s="152" t="s">
        <v>308</v>
      </c>
      <c r="L31" s="152" t="s">
        <v>354</v>
      </c>
      <c r="M31" s="152" t="s">
        <v>17</v>
      </c>
      <c r="N31" s="10">
        <v>1000000</v>
      </c>
      <c r="O31" s="10">
        <v>1000000</v>
      </c>
      <c r="P31" s="10">
        <v>4521000</v>
      </c>
      <c r="Q31" s="168">
        <v>4327400</v>
      </c>
      <c r="R31" s="161">
        <f>Tabulka2[[#This Row],[Nevyčerpaná akce]]</f>
        <v>4327400</v>
      </c>
      <c r="S31" s="161">
        <v>0</v>
      </c>
      <c r="T31" s="161">
        <v>0</v>
      </c>
      <c r="U31" s="10"/>
    </row>
    <row r="32" spans="1:21" x14ac:dyDescent="0.25">
      <c r="A32" s="2" t="s">
        <v>49</v>
      </c>
      <c r="B32" s="2">
        <v>3392</v>
      </c>
      <c r="C32" s="3">
        <v>5152</v>
      </c>
      <c r="D32" s="1" t="s">
        <v>48</v>
      </c>
      <c r="E32" s="1">
        <v>0</v>
      </c>
      <c r="F32" s="1">
        <v>620</v>
      </c>
      <c r="G32" s="1">
        <v>0</v>
      </c>
      <c r="H32" s="1">
        <v>6</v>
      </c>
      <c r="I32" s="1" t="s">
        <v>24</v>
      </c>
      <c r="J32" s="1" t="s">
        <v>24</v>
      </c>
      <c r="K32" s="1" t="s">
        <v>305</v>
      </c>
      <c r="L32" s="1" t="s">
        <v>305</v>
      </c>
      <c r="M32" s="1" t="s">
        <v>13</v>
      </c>
      <c r="N32" s="4">
        <v>1000000</v>
      </c>
      <c r="O32" s="4">
        <v>1000000</v>
      </c>
      <c r="P32" s="4">
        <v>1000000</v>
      </c>
      <c r="Q32" s="161">
        <v>0</v>
      </c>
      <c r="R32" s="161">
        <f>Tabulka2[[#This Row],[Schválený rozpočet 2024]]/12</f>
        <v>83333.333333333328</v>
      </c>
      <c r="S32" s="161">
        <f>Tabulka2[[#This Row],[Schválený rozpočet 2024]]/12</f>
        <v>83333.333333333328</v>
      </c>
      <c r="T32" s="161">
        <f>Tabulka2[[#This Row],[Schválený rozpočet 2024]]/12</f>
        <v>83333.333333333328</v>
      </c>
      <c r="U32" s="4">
        <f>SUM(P32:P35)</f>
        <v>1260000</v>
      </c>
    </row>
    <row r="33" spans="1:21" x14ac:dyDescent="0.25">
      <c r="A33" s="2" t="s">
        <v>49</v>
      </c>
      <c r="B33" s="2">
        <v>3392</v>
      </c>
      <c r="C33" s="3">
        <v>5169</v>
      </c>
      <c r="D33" s="1" t="s">
        <v>50</v>
      </c>
      <c r="E33" s="1">
        <v>0</v>
      </c>
      <c r="F33" s="1">
        <v>620</v>
      </c>
      <c r="G33" s="1">
        <v>0</v>
      </c>
      <c r="H33" s="1">
        <v>6</v>
      </c>
      <c r="I33" s="1" t="s">
        <v>24</v>
      </c>
      <c r="J33" s="1" t="s">
        <v>24</v>
      </c>
      <c r="K33" s="1" t="s">
        <v>305</v>
      </c>
      <c r="L33" s="1" t="s">
        <v>305</v>
      </c>
      <c r="M33" s="1" t="s">
        <v>13</v>
      </c>
      <c r="N33" s="4">
        <v>100000</v>
      </c>
      <c r="O33" s="4">
        <v>100000</v>
      </c>
      <c r="P33" s="4">
        <v>100000</v>
      </c>
      <c r="Q33" s="161">
        <v>0</v>
      </c>
      <c r="R33" s="161">
        <f>Tabulka2[[#This Row],[Schválený rozpočet 2024]]/12</f>
        <v>8333.3333333333339</v>
      </c>
      <c r="S33" s="161">
        <f>Tabulka2[[#This Row],[Schválený rozpočet 2024]]/12</f>
        <v>8333.3333333333339</v>
      </c>
      <c r="T33" s="161">
        <f>Tabulka2[[#This Row],[Schválený rozpočet 2024]]/12</f>
        <v>8333.3333333333339</v>
      </c>
      <c r="U33" s="4"/>
    </row>
    <row r="34" spans="1:21" x14ac:dyDescent="0.25">
      <c r="A34" s="2" t="s">
        <v>49</v>
      </c>
      <c r="B34" s="2">
        <v>3392</v>
      </c>
      <c r="C34" s="3">
        <v>5169</v>
      </c>
      <c r="D34" s="1" t="s">
        <v>51</v>
      </c>
      <c r="E34" s="1">
        <v>0</v>
      </c>
      <c r="F34" s="1">
        <v>620</v>
      </c>
      <c r="G34" s="1">
        <v>0</v>
      </c>
      <c r="H34" s="1">
        <v>6</v>
      </c>
      <c r="I34" s="1" t="s">
        <v>24</v>
      </c>
      <c r="J34" s="1" t="s">
        <v>24</v>
      </c>
      <c r="K34" s="1" t="s">
        <v>305</v>
      </c>
      <c r="L34" s="1" t="s">
        <v>305</v>
      </c>
      <c r="M34" s="1" t="s">
        <v>13</v>
      </c>
      <c r="N34" s="4">
        <v>100000</v>
      </c>
      <c r="O34" s="4">
        <v>100000</v>
      </c>
      <c r="P34" s="4">
        <v>100000</v>
      </c>
      <c r="Q34" s="161">
        <v>0</v>
      </c>
      <c r="R34" s="161">
        <f>Tabulka2[[#This Row],[Schválený rozpočet 2024]]/12</f>
        <v>8333.3333333333339</v>
      </c>
      <c r="S34" s="161">
        <f>Tabulka2[[#This Row],[Schválený rozpočet 2024]]/12</f>
        <v>8333.3333333333339</v>
      </c>
      <c r="T34" s="161">
        <f>Tabulka2[[#This Row],[Schválený rozpočet 2024]]/12</f>
        <v>8333.3333333333339</v>
      </c>
      <c r="U34" s="4"/>
    </row>
    <row r="35" spans="1:21" x14ac:dyDescent="0.25">
      <c r="A35" s="2" t="s">
        <v>49</v>
      </c>
      <c r="B35" s="2">
        <v>3392</v>
      </c>
      <c r="C35" s="3">
        <v>5222</v>
      </c>
      <c r="D35" s="1" t="s">
        <v>52</v>
      </c>
      <c r="E35" s="1">
        <v>0</v>
      </c>
      <c r="F35" s="1">
        <v>620</v>
      </c>
      <c r="G35" s="1">
        <v>0</v>
      </c>
      <c r="H35" s="1">
        <v>6</v>
      </c>
      <c r="I35" s="1" t="s">
        <v>24</v>
      </c>
      <c r="J35" s="1" t="s">
        <v>24</v>
      </c>
      <c r="K35" s="1" t="s">
        <v>305</v>
      </c>
      <c r="L35" s="1" t="s">
        <v>305</v>
      </c>
      <c r="M35" s="1" t="s">
        <v>13</v>
      </c>
      <c r="N35" s="4">
        <v>100000</v>
      </c>
      <c r="O35" s="4">
        <v>167000</v>
      </c>
      <c r="P35" s="4">
        <v>60000</v>
      </c>
      <c r="Q35" s="161">
        <v>0</v>
      </c>
      <c r="R35" s="161">
        <f>Tabulka2[[#This Row],[Schválený rozpočet 2024]]/12</f>
        <v>5000</v>
      </c>
      <c r="S35" s="161">
        <f>Tabulka2[[#This Row],[Schválený rozpočet 2024]]/12</f>
        <v>5000</v>
      </c>
      <c r="T35" s="161">
        <f>Tabulka2[[#This Row],[Schválený rozpočet 2024]]/12</f>
        <v>5000</v>
      </c>
      <c r="U35" s="4"/>
    </row>
    <row r="36" spans="1:21" x14ac:dyDescent="0.25">
      <c r="A36" s="2" t="s">
        <v>54</v>
      </c>
      <c r="B36" s="2">
        <v>3399</v>
      </c>
      <c r="C36" s="3">
        <v>5179</v>
      </c>
      <c r="D36" s="1" t="s">
        <v>53</v>
      </c>
      <c r="E36" s="1">
        <v>0</v>
      </c>
      <c r="F36" s="1">
        <v>660</v>
      </c>
      <c r="G36" s="1">
        <v>0</v>
      </c>
      <c r="H36" s="1">
        <v>6</v>
      </c>
      <c r="I36" s="1" t="s">
        <v>55</v>
      </c>
      <c r="J36" s="1" t="s">
        <v>55</v>
      </c>
      <c r="K36" s="1" t="s">
        <v>305</v>
      </c>
      <c r="L36" s="1" t="s">
        <v>305</v>
      </c>
      <c r="M36" s="1" t="s">
        <v>13</v>
      </c>
      <c r="N36" s="4">
        <v>10000</v>
      </c>
      <c r="O36" s="4">
        <v>10000</v>
      </c>
      <c r="P36" s="4">
        <v>10000</v>
      </c>
      <c r="Q36" s="161">
        <v>0</v>
      </c>
      <c r="R36" s="161">
        <f>Tabulka2[[#This Row],[Schválený rozpočet 2024]]/12</f>
        <v>833.33333333333337</v>
      </c>
      <c r="S36" s="161">
        <f>Tabulka2[[#This Row],[Schválený rozpočet 2024]]/12</f>
        <v>833.33333333333337</v>
      </c>
      <c r="T36" s="161">
        <f>Tabulka2[[#This Row],[Schválený rozpočet 2024]]/12</f>
        <v>833.33333333333337</v>
      </c>
      <c r="U36" s="4">
        <f>SUM(P36:P37)</f>
        <v>120000</v>
      </c>
    </row>
    <row r="37" spans="1:21" x14ac:dyDescent="0.25">
      <c r="A37" s="2" t="s">
        <v>54</v>
      </c>
      <c r="B37" s="2">
        <v>3399</v>
      </c>
      <c r="C37" s="3">
        <v>5194</v>
      </c>
      <c r="D37" s="1" t="s">
        <v>56</v>
      </c>
      <c r="E37" s="1">
        <v>0</v>
      </c>
      <c r="F37" s="1">
        <v>660</v>
      </c>
      <c r="G37" s="1">
        <v>0</v>
      </c>
      <c r="H37" s="1">
        <v>6</v>
      </c>
      <c r="I37" s="1" t="s">
        <v>55</v>
      </c>
      <c r="J37" s="1" t="s">
        <v>55</v>
      </c>
      <c r="K37" s="1" t="s">
        <v>305</v>
      </c>
      <c r="L37" s="1" t="s">
        <v>305</v>
      </c>
      <c r="M37" s="1" t="s">
        <v>13</v>
      </c>
      <c r="N37" s="4">
        <v>110000</v>
      </c>
      <c r="O37" s="4">
        <v>110000</v>
      </c>
      <c r="P37" s="4">
        <v>110000</v>
      </c>
      <c r="Q37" s="161">
        <v>0</v>
      </c>
      <c r="R37" s="161">
        <f>Tabulka2[[#This Row],[Schválený rozpočet 2024]]/12</f>
        <v>9166.6666666666661</v>
      </c>
      <c r="S37" s="161">
        <f>Tabulka2[[#This Row],[Schválený rozpočet 2024]]/12</f>
        <v>9166.6666666666661</v>
      </c>
      <c r="T37" s="161">
        <f>Tabulka2[[#This Row],[Schválený rozpočet 2024]]/12</f>
        <v>9166.6666666666661</v>
      </c>
      <c r="U37" s="4"/>
    </row>
    <row r="38" spans="1:21" x14ac:dyDescent="0.25">
      <c r="A38" s="2" t="s">
        <v>58</v>
      </c>
      <c r="B38" s="2">
        <v>3399</v>
      </c>
      <c r="C38" s="3">
        <v>5169</v>
      </c>
      <c r="D38" s="1" t="s">
        <v>57</v>
      </c>
      <c r="E38" s="1">
        <v>0</v>
      </c>
      <c r="F38" s="1">
        <v>610</v>
      </c>
      <c r="G38" s="1">
        <v>0</v>
      </c>
      <c r="H38" s="1">
        <v>6</v>
      </c>
      <c r="I38" s="1" t="s">
        <v>44</v>
      </c>
      <c r="J38" s="1" t="s">
        <v>44</v>
      </c>
      <c r="K38" s="1" t="s">
        <v>305</v>
      </c>
      <c r="L38" s="1" t="s">
        <v>305</v>
      </c>
      <c r="M38" s="1" t="s">
        <v>13</v>
      </c>
      <c r="N38" s="4">
        <v>500000</v>
      </c>
      <c r="O38" s="4">
        <v>760000</v>
      </c>
      <c r="P38" s="4">
        <v>900000</v>
      </c>
      <c r="Q38" s="161">
        <v>0</v>
      </c>
      <c r="R38" s="161">
        <f>Tabulka2[[#This Row],[Schválený rozpočet 2024]]/12</f>
        <v>75000</v>
      </c>
      <c r="S38" s="161">
        <f>Tabulka2[[#This Row],[Schválený rozpočet 2024]]/12</f>
        <v>75000</v>
      </c>
      <c r="T38" s="161">
        <f>Tabulka2[[#This Row],[Schválený rozpočet 2024]]/12</f>
        <v>75000</v>
      </c>
      <c r="U38" s="4">
        <f>SUM(P38:P39)</f>
        <v>900000</v>
      </c>
    </row>
    <row r="39" spans="1:21" x14ac:dyDescent="0.25">
      <c r="A39" s="2" t="s">
        <v>58</v>
      </c>
      <c r="B39" s="2">
        <v>3399</v>
      </c>
      <c r="C39" s="3">
        <v>6121</v>
      </c>
      <c r="D39" s="1" t="s">
        <v>59</v>
      </c>
      <c r="E39" s="1">
        <v>0</v>
      </c>
      <c r="F39" s="1">
        <v>620</v>
      </c>
      <c r="G39" s="1">
        <v>0</v>
      </c>
      <c r="H39" s="1">
        <v>6</v>
      </c>
      <c r="I39" s="1" t="s">
        <v>24</v>
      </c>
      <c r="J39" s="1" t="s">
        <v>24</v>
      </c>
      <c r="K39" s="1" t="s">
        <v>305</v>
      </c>
      <c r="L39" s="1" t="s">
        <v>305</v>
      </c>
      <c r="M39" s="1" t="s">
        <v>13</v>
      </c>
      <c r="N39" s="4">
        <v>0</v>
      </c>
      <c r="O39" s="4">
        <v>107000</v>
      </c>
      <c r="P39" s="4">
        <v>0</v>
      </c>
      <c r="Q39" s="161">
        <v>0</v>
      </c>
      <c r="R39" s="161">
        <f>Tabulka2[[#This Row],[Schválený rozpočet 2024]]/12</f>
        <v>0</v>
      </c>
      <c r="S39" s="161">
        <f>Tabulka2[[#This Row],[Schválený rozpočet 2024]]/12</f>
        <v>0</v>
      </c>
      <c r="T39" s="161">
        <f>Tabulka2[[#This Row],[Schválený rozpočet 2024]]/12</f>
        <v>0</v>
      </c>
      <c r="U39" s="4"/>
    </row>
    <row r="40" spans="1:21" x14ac:dyDescent="0.25">
      <c r="A40" s="2" t="s">
        <v>61</v>
      </c>
      <c r="B40" s="2">
        <v>3419</v>
      </c>
      <c r="C40" s="3">
        <v>5139</v>
      </c>
      <c r="D40" s="1" t="s">
        <v>60</v>
      </c>
      <c r="E40" s="1">
        <v>0</v>
      </c>
      <c r="F40" s="1">
        <v>420</v>
      </c>
      <c r="G40" s="1">
        <v>0</v>
      </c>
      <c r="H40" s="1">
        <v>4</v>
      </c>
      <c r="I40" s="1" t="s">
        <v>24</v>
      </c>
      <c r="J40" s="1" t="s">
        <v>24</v>
      </c>
      <c r="K40" s="1" t="s">
        <v>305</v>
      </c>
      <c r="L40" s="1" t="s">
        <v>305</v>
      </c>
      <c r="M40" s="1" t="s">
        <v>13</v>
      </c>
      <c r="N40" s="4">
        <v>100000</v>
      </c>
      <c r="O40" s="4">
        <v>100000</v>
      </c>
      <c r="P40" s="4">
        <v>100000</v>
      </c>
      <c r="Q40" s="161">
        <v>0</v>
      </c>
      <c r="R40" s="161">
        <f>Tabulka2[[#This Row],[Schválený rozpočet 2024]]/12</f>
        <v>8333.3333333333339</v>
      </c>
      <c r="S40" s="161">
        <f>Tabulka2[[#This Row],[Schválený rozpočet 2024]]/12</f>
        <v>8333.3333333333339</v>
      </c>
      <c r="T40" s="161">
        <f>Tabulka2[[#This Row],[Schválený rozpočet 2024]]/12</f>
        <v>8333.3333333333339</v>
      </c>
      <c r="U40" s="4">
        <f>SUM(P40:P42)</f>
        <v>3505000</v>
      </c>
    </row>
    <row r="41" spans="1:21" x14ac:dyDescent="0.25">
      <c r="A41" s="2" t="s">
        <v>61</v>
      </c>
      <c r="B41" s="2">
        <v>3419</v>
      </c>
      <c r="C41" s="3">
        <v>5222</v>
      </c>
      <c r="D41" s="1" t="s">
        <v>62</v>
      </c>
      <c r="E41" s="1">
        <v>0</v>
      </c>
      <c r="F41" s="1">
        <v>420</v>
      </c>
      <c r="G41" s="1">
        <v>0</v>
      </c>
      <c r="H41" s="1">
        <v>4</v>
      </c>
      <c r="I41" s="1" t="s">
        <v>24</v>
      </c>
      <c r="J41" s="1" t="s">
        <v>24</v>
      </c>
      <c r="K41" s="1" t="s">
        <v>305</v>
      </c>
      <c r="L41" s="1" t="s">
        <v>305</v>
      </c>
      <c r="M41" s="1" t="s">
        <v>13</v>
      </c>
      <c r="N41" s="4">
        <v>1000000</v>
      </c>
      <c r="O41" s="4">
        <v>1763000</v>
      </c>
      <c r="P41" s="4">
        <v>905000</v>
      </c>
      <c r="Q41" s="161">
        <v>0</v>
      </c>
      <c r="R41" s="161">
        <f>Tabulka2[[#This Row],[Schválený rozpočet 2024]]/12</f>
        <v>75416.666666666672</v>
      </c>
      <c r="S41" s="161">
        <f>Tabulka2[[#This Row],[Schválený rozpočet 2024]]/12</f>
        <v>75416.666666666672</v>
      </c>
      <c r="T41" s="161">
        <f>Tabulka2[[#This Row],[Schválený rozpočet 2024]]/12</f>
        <v>75416.666666666672</v>
      </c>
      <c r="U41" s="4"/>
    </row>
    <row r="42" spans="1:21" x14ac:dyDescent="0.25">
      <c r="A42" s="2" t="s">
        <v>61</v>
      </c>
      <c r="B42" s="2">
        <v>3419</v>
      </c>
      <c r="C42" s="3">
        <v>5331</v>
      </c>
      <c r="D42" s="1" t="s">
        <v>63</v>
      </c>
      <c r="E42" s="1">
        <v>0</v>
      </c>
      <c r="F42" s="1">
        <v>420</v>
      </c>
      <c r="G42" s="1">
        <v>0</v>
      </c>
      <c r="H42" s="1">
        <v>4</v>
      </c>
      <c r="I42" s="1" t="s">
        <v>24</v>
      </c>
      <c r="J42" s="1" t="s">
        <v>24</v>
      </c>
      <c r="K42" s="1" t="s">
        <v>332</v>
      </c>
      <c r="L42" s="1" t="s">
        <v>305</v>
      </c>
      <c r="M42" s="1" t="s">
        <v>13</v>
      </c>
      <c r="N42" s="4">
        <v>2500000</v>
      </c>
      <c r="O42" s="4">
        <v>2500000</v>
      </c>
      <c r="P42" s="4">
        <v>2500000</v>
      </c>
      <c r="Q42" s="161">
        <v>0</v>
      </c>
      <c r="R42" s="161">
        <f>Tabulka2[[#This Row],[Schválený rozpočet 2024]]/12</f>
        <v>208333.33333333334</v>
      </c>
      <c r="S42" s="161">
        <f>Tabulka2[[#This Row],[Schválený rozpočet 2024]]/12</f>
        <v>208333.33333333334</v>
      </c>
      <c r="T42" s="161">
        <f>Tabulka2[[#This Row],[Schválený rozpočet 2024]]/12</f>
        <v>208333.33333333334</v>
      </c>
      <c r="U42" s="4"/>
    </row>
    <row r="43" spans="1:21" x14ac:dyDescent="0.25">
      <c r="A43" s="2" t="s">
        <v>65</v>
      </c>
      <c r="B43" s="2">
        <v>3421</v>
      </c>
      <c r="C43" s="7">
        <v>5222</v>
      </c>
      <c r="D43" s="1" t="s">
        <v>64</v>
      </c>
      <c r="E43" s="1">
        <v>0</v>
      </c>
      <c r="F43" s="1">
        <v>420</v>
      </c>
      <c r="G43" s="1">
        <v>0</v>
      </c>
      <c r="H43" s="2">
        <v>4</v>
      </c>
      <c r="I43" s="1" t="s">
        <v>24</v>
      </c>
      <c r="J43" s="1" t="s">
        <v>24</v>
      </c>
      <c r="K43" s="1" t="s">
        <v>305</v>
      </c>
      <c r="L43" s="1" t="s">
        <v>305</v>
      </c>
      <c r="M43" s="1" t="s">
        <v>13</v>
      </c>
      <c r="N43" s="8">
        <v>900000</v>
      </c>
      <c r="O43" s="8">
        <v>1142000</v>
      </c>
      <c r="P43" s="8">
        <v>600000</v>
      </c>
      <c r="Q43" s="161">
        <v>0</v>
      </c>
      <c r="R43" s="161">
        <f>Tabulka2[[#This Row],[Schválený rozpočet 2024]]/12</f>
        <v>50000</v>
      </c>
      <c r="S43" s="161">
        <f>Tabulka2[[#This Row],[Schválený rozpočet 2024]]/12</f>
        <v>50000</v>
      </c>
      <c r="T43" s="161">
        <f>Tabulka2[[#This Row],[Schválený rozpočet 2024]]/12</f>
        <v>50000</v>
      </c>
      <c r="U43" s="8">
        <f>SUM(P43)</f>
        <v>600000</v>
      </c>
    </row>
    <row r="44" spans="1:21" x14ac:dyDescent="0.25">
      <c r="A44" s="2" t="s">
        <v>67</v>
      </c>
      <c r="B44" s="2">
        <v>3541</v>
      </c>
      <c r="C44" s="3">
        <v>5169</v>
      </c>
      <c r="D44" s="1" t="s">
        <v>66</v>
      </c>
      <c r="E44" s="1">
        <v>0</v>
      </c>
      <c r="F44" s="1">
        <v>570</v>
      </c>
      <c r="G44" s="1">
        <v>0</v>
      </c>
      <c r="H44" s="1">
        <v>5</v>
      </c>
      <c r="I44" s="1" t="s">
        <v>68</v>
      </c>
      <c r="J44" s="1" t="s">
        <v>68</v>
      </c>
      <c r="K44" s="1" t="s">
        <v>305</v>
      </c>
      <c r="L44" s="1" t="s">
        <v>305</v>
      </c>
      <c r="M44" s="1" t="s">
        <v>13</v>
      </c>
      <c r="N44" s="4">
        <v>100000</v>
      </c>
      <c r="O44" s="4">
        <v>100000</v>
      </c>
      <c r="P44" s="4">
        <v>185000</v>
      </c>
      <c r="Q44" s="161">
        <v>0</v>
      </c>
      <c r="R44" s="161">
        <f>Tabulka2[[#This Row],[Schválený rozpočet 2024]]/12</f>
        <v>15416.666666666666</v>
      </c>
      <c r="S44" s="161">
        <f>Tabulka2[[#This Row],[Schválený rozpočet 2024]]/12</f>
        <v>15416.666666666666</v>
      </c>
      <c r="T44" s="161">
        <f>Tabulka2[[#This Row],[Schválený rozpočet 2024]]/12</f>
        <v>15416.666666666666</v>
      </c>
      <c r="U44" s="4">
        <f>SUM(P44:P45)</f>
        <v>680000</v>
      </c>
    </row>
    <row r="45" spans="1:21" x14ac:dyDescent="0.25">
      <c r="A45" s="2" t="s">
        <v>67</v>
      </c>
      <c r="B45" s="2">
        <v>3541</v>
      </c>
      <c r="C45" s="3">
        <v>5169</v>
      </c>
      <c r="D45" s="9" t="s">
        <v>69</v>
      </c>
      <c r="E45" s="1">
        <v>0</v>
      </c>
      <c r="F45" s="1">
        <v>570</v>
      </c>
      <c r="G45" s="1">
        <v>0</v>
      </c>
      <c r="H45" s="1">
        <v>5</v>
      </c>
      <c r="I45" s="1" t="s">
        <v>68</v>
      </c>
      <c r="J45" s="1" t="s">
        <v>68</v>
      </c>
      <c r="K45" s="1" t="s">
        <v>305</v>
      </c>
      <c r="L45" s="1" t="s">
        <v>305</v>
      </c>
      <c r="M45" s="1" t="s">
        <v>13</v>
      </c>
      <c r="N45" s="4">
        <v>500000</v>
      </c>
      <c r="O45" s="4">
        <v>500000</v>
      </c>
      <c r="P45" s="4">
        <v>495000</v>
      </c>
      <c r="Q45" s="161">
        <v>0</v>
      </c>
      <c r="R45" s="161">
        <f>Tabulka2[[#This Row],[Schválený rozpočet 2024]]/12</f>
        <v>41250</v>
      </c>
      <c r="S45" s="161">
        <f>Tabulka2[[#This Row],[Schválený rozpočet 2024]]/12</f>
        <v>41250</v>
      </c>
      <c r="T45" s="161">
        <f>Tabulka2[[#This Row],[Schválený rozpočet 2024]]/12</f>
        <v>41250</v>
      </c>
      <c r="U45" s="4"/>
    </row>
    <row r="46" spans="1:21" x14ac:dyDescent="0.25">
      <c r="A46" s="2" t="s">
        <v>70</v>
      </c>
      <c r="B46" s="2">
        <v>3632</v>
      </c>
      <c r="C46" s="3">
        <v>5139</v>
      </c>
      <c r="D46" s="1" t="s">
        <v>46</v>
      </c>
      <c r="E46" s="1">
        <v>0</v>
      </c>
      <c r="F46" s="1">
        <v>830</v>
      </c>
      <c r="G46" s="1">
        <v>0</v>
      </c>
      <c r="H46" s="1">
        <v>8</v>
      </c>
      <c r="I46" s="1" t="s">
        <v>12</v>
      </c>
      <c r="J46" s="1" t="s">
        <v>12</v>
      </c>
      <c r="K46" s="1" t="s">
        <v>305</v>
      </c>
      <c r="L46" s="1" t="s">
        <v>305</v>
      </c>
      <c r="M46" s="1" t="s">
        <v>13</v>
      </c>
      <c r="N46" s="4">
        <v>60000</v>
      </c>
      <c r="O46" s="4">
        <v>60000</v>
      </c>
      <c r="P46" s="4">
        <v>60000</v>
      </c>
      <c r="Q46" s="161">
        <v>0</v>
      </c>
      <c r="R46" s="161">
        <f>Tabulka2[[#This Row],[Schválený rozpočet 2024]]/12</f>
        <v>5000</v>
      </c>
      <c r="S46" s="161">
        <f>Tabulka2[[#This Row],[Schválený rozpočet 2024]]/12</f>
        <v>5000</v>
      </c>
      <c r="T46" s="161">
        <f>Tabulka2[[#This Row],[Schválený rozpočet 2024]]/12</f>
        <v>5000</v>
      </c>
      <c r="U46" s="4">
        <f>SUM(P46:P49)</f>
        <v>360000</v>
      </c>
    </row>
    <row r="47" spans="1:21" x14ac:dyDescent="0.25">
      <c r="A47" s="2" t="s">
        <v>70</v>
      </c>
      <c r="B47" s="2">
        <v>3632</v>
      </c>
      <c r="C47" s="3">
        <v>5154</v>
      </c>
      <c r="D47" s="1" t="s">
        <v>71</v>
      </c>
      <c r="E47" s="1">
        <v>0</v>
      </c>
      <c r="F47" s="1">
        <v>830</v>
      </c>
      <c r="G47" s="1">
        <v>0</v>
      </c>
      <c r="H47" s="1">
        <v>8</v>
      </c>
      <c r="I47" s="1" t="s">
        <v>12</v>
      </c>
      <c r="J47" s="1" t="s">
        <v>12</v>
      </c>
      <c r="K47" s="1" t="s">
        <v>305</v>
      </c>
      <c r="L47" s="1" t="s">
        <v>305</v>
      </c>
      <c r="M47" s="1" t="s">
        <v>13</v>
      </c>
      <c r="N47" s="4">
        <v>50000</v>
      </c>
      <c r="O47" s="4">
        <v>50000</v>
      </c>
      <c r="P47" s="4">
        <v>50000</v>
      </c>
      <c r="Q47" s="161">
        <v>0</v>
      </c>
      <c r="R47" s="161">
        <f>Tabulka2[[#This Row],[Schválený rozpočet 2024]]/12</f>
        <v>4166.666666666667</v>
      </c>
      <c r="S47" s="161">
        <f>Tabulka2[[#This Row],[Schválený rozpočet 2024]]/12</f>
        <v>4166.666666666667</v>
      </c>
      <c r="T47" s="161">
        <f>Tabulka2[[#This Row],[Schválený rozpočet 2024]]/12</f>
        <v>4166.666666666667</v>
      </c>
      <c r="U47" s="4"/>
    </row>
    <row r="48" spans="1:21" x14ac:dyDescent="0.25">
      <c r="A48" s="2" t="s">
        <v>70</v>
      </c>
      <c r="B48" s="2">
        <v>3632</v>
      </c>
      <c r="C48" s="3">
        <v>5171</v>
      </c>
      <c r="D48" s="1" t="s">
        <v>72</v>
      </c>
      <c r="E48" s="1">
        <v>0</v>
      </c>
      <c r="F48" s="1">
        <v>830</v>
      </c>
      <c r="G48" s="1">
        <v>0</v>
      </c>
      <c r="H48" s="1">
        <v>8</v>
      </c>
      <c r="I48" s="1" t="s">
        <v>12</v>
      </c>
      <c r="J48" s="1" t="s">
        <v>12</v>
      </c>
      <c r="K48" s="1" t="s">
        <v>305</v>
      </c>
      <c r="L48" s="1" t="s">
        <v>305</v>
      </c>
      <c r="M48" s="1" t="s">
        <v>13</v>
      </c>
      <c r="N48" s="4">
        <v>500000</v>
      </c>
      <c r="O48" s="4">
        <v>500000</v>
      </c>
      <c r="P48" s="4">
        <v>250000</v>
      </c>
      <c r="Q48" s="161">
        <v>0</v>
      </c>
      <c r="R48" s="161">
        <f>Tabulka2[[#This Row],[Schválený rozpočet 2024]]/12</f>
        <v>20833.333333333332</v>
      </c>
      <c r="S48" s="161">
        <f>Tabulka2[[#This Row],[Schválený rozpočet 2024]]/12</f>
        <v>20833.333333333332</v>
      </c>
      <c r="T48" s="161">
        <f>Tabulka2[[#This Row],[Schválený rozpočet 2024]]/12</f>
        <v>20833.333333333332</v>
      </c>
      <c r="U48" s="4"/>
    </row>
    <row r="49" spans="1:21" s="39" customFormat="1" x14ac:dyDescent="0.25">
      <c r="A49" s="2" t="s">
        <v>70</v>
      </c>
      <c r="B49" s="2">
        <v>3632</v>
      </c>
      <c r="C49" s="13">
        <v>6121</v>
      </c>
      <c r="D49" s="152" t="s">
        <v>157</v>
      </c>
      <c r="E49" s="152">
        <v>0</v>
      </c>
      <c r="F49" s="152">
        <v>830</v>
      </c>
      <c r="G49" s="152">
        <v>81956000000</v>
      </c>
      <c r="H49" s="152">
        <v>8</v>
      </c>
      <c r="I49" s="152" t="s">
        <v>12</v>
      </c>
      <c r="J49" s="152" t="s">
        <v>12</v>
      </c>
      <c r="K49" s="152" t="s">
        <v>301</v>
      </c>
      <c r="L49" s="152" t="s">
        <v>354</v>
      </c>
      <c r="M49" s="152" t="s">
        <v>17</v>
      </c>
      <c r="N49" s="10">
        <v>0</v>
      </c>
      <c r="O49" s="10">
        <v>14000000</v>
      </c>
      <c r="P49" s="10">
        <v>0</v>
      </c>
      <c r="Q49" s="168">
        <v>0</v>
      </c>
      <c r="R49" s="161">
        <f>Tabulka2[[#This Row],[Schválený rozpočet 2024]]/12</f>
        <v>0</v>
      </c>
      <c r="S49" s="161">
        <f>Tabulka2[[#This Row],[Schválený rozpočet 2024]]/12</f>
        <v>0</v>
      </c>
      <c r="T49" s="161">
        <f>Tabulka2[[#This Row],[Schválený rozpočet 2024]]/12</f>
        <v>0</v>
      </c>
      <c r="U49" s="10"/>
    </row>
    <row r="50" spans="1:21" s="39" customFormat="1" x14ac:dyDescent="0.25">
      <c r="A50" s="2" t="s">
        <v>73</v>
      </c>
      <c r="B50" s="2">
        <v>3613</v>
      </c>
      <c r="C50" s="13">
        <v>6121</v>
      </c>
      <c r="D50" s="152" t="s">
        <v>309</v>
      </c>
      <c r="E50" s="152">
        <v>0</v>
      </c>
      <c r="F50" s="152">
        <v>840</v>
      </c>
      <c r="G50" s="152">
        <v>80500000000</v>
      </c>
      <c r="H50" s="152">
        <v>8</v>
      </c>
      <c r="I50" s="152" t="s">
        <v>33</v>
      </c>
      <c r="J50" s="152" t="s">
        <v>33</v>
      </c>
      <c r="K50" s="152" t="s">
        <v>302</v>
      </c>
      <c r="L50" s="152" t="s">
        <v>354</v>
      </c>
      <c r="M50" s="152" t="s">
        <v>17</v>
      </c>
      <c r="N50" s="10">
        <v>11000000</v>
      </c>
      <c r="O50" s="10">
        <v>25809000</v>
      </c>
      <c r="P50" s="10">
        <v>10500000</v>
      </c>
      <c r="Q50" s="168">
        <v>5272200</v>
      </c>
      <c r="R50" s="161">
        <f>Tabulka2[[#This Row],[Nevyčerpaná akce]]</f>
        <v>5272200</v>
      </c>
      <c r="S50" s="161"/>
      <c r="T50" s="161"/>
      <c r="U50" s="10">
        <f>SUM(P50:P51)</f>
        <v>10500000</v>
      </c>
    </row>
    <row r="51" spans="1:21" s="39" customFormat="1" x14ac:dyDescent="0.25">
      <c r="A51" s="2" t="s">
        <v>73</v>
      </c>
      <c r="B51" s="2">
        <v>3613</v>
      </c>
      <c r="C51" s="13">
        <v>6121</v>
      </c>
      <c r="D51" s="152" t="s">
        <v>74</v>
      </c>
      <c r="E51" s="152">
        <v>0</v>
      </c>
      <c r="F51" s="152">
        <v>840</v>
      </c>
      <c r="G51" s="152">
        <v>81802000000</v>
      </c>
      <c r="H51" s="152">
        <v>8</v>
      </c>
      <c r="I51" s="152" t="s">
        <v>33</v>
      </c>
      <c r="J51" s="152" t="s">
        <v>33</v>
      </c>
      <c r="K51" s="152" t="s">
        <v>303</v>
      </c>
      <c r="L51" s="152" t="s">
        <v>354</v>
      </c>
      <c r="M51" s="152" t="s">
        <v>17</v>
      </c>
      <c r="N51" s="10">
        <v>0</v>
      </c>
      <c r="O51" s="10">
        <v>2983000</v>
      </c>
      <c r="P51" s="10">
        <v>0</v>
      </c>
      <c r="Q51" s="168">
        <v>0</v>
      </c>
      <c r="R51" s="161">
        <f>Tabulka2[[#This Row],[Schválený rozpočet 2024]]/12</f>
        <v>0</v>
      </c>
      <c r="S51" s="161">
        <f>Tabulka2[[#This Row],[Schválený rozpočet 2024]]/12</f>
        <v>0</v>
      </c>
      <c r="T51" s="161">
        <f>Tabulka2[[#This Row],[Schválený rozpočet 2024]]/12</f>
        <v>0</v>
      </c>
      <c r="U51" s="10"/>
    </row>
    <row r="52" spans="1:21" x14ac:dyDescent="0.25">
      <c r="A52" s="2" t="s">
        <v>76</v>
      </c>
      <c r="B52" s="2">
        <v>3612</v>
      </c>
      <c r="C52" s="3">
        <v>6121</v>
      </c>
      <c r="D52" s="1" t="s">
        <v>75</v>
      </c>
      <c r="E52" s="1">
        <v>0</v>
      </c>
      <c r="F52" s="1">
        <v>840</v>
      </c>
      <c r="G52" s="1">
        <v>0</v>
      </c>
      <c r="H52" s="1">
        <v>8</v>
      </c>
      <c r="I52" s="1" t="s">
        <v>33</v>
      </c>
      <c r="J52" s="1" t="s">
        <v>33</v>
      </c>
      <c r="K52" s="1" t="s">
        <v>305</v>
      </c>
      <c r="L52" s="1" t="s">
        <v>305</v>
      </c>
      <c r="M52" s="1" t="s">
        <v>17</v>
      </c>
      <c r="N52" s="4">
        <v>0</v>
      </c>
      <c r="O52" s="4">
        <v>0</v>
      </c>
      <c r="P52" s="4">
        <v>0</v>
      </c>
      <c r="Q52" s="161">
        <v>0</v>
      </c>
      <c r="R52" s="161">
        <f>Tabulka2[[#This Row],[Schválený rozpočet 2024]]/12</f>
        <v>0</v>
      </c>
      <c r="S52" s="161">
        <f>Tabulka2[[#This Row],[Schválený rozpočet 2024]]/12</f>
        <v>0</v>
      </c>
      <c r="T52" s="161">
        <f>Tabulka2[[#This Row],[Schválený rozpočet 2024]]/12</f>
        <v>0</v>
      </c>
      <c r="U52" s="4">
        <f>SUM(P52)</f>
        <v>0</v>
      </c>
    </row>
    <row r="53" spans="1:21" x14ac:dyDescent="0.25">
      <c r="A53" s="2" t="s">
        <v>78</v>
      </c>
      <c r="B53" s="2">
        <v>3722</v>
      </c>
      <c r="C53" s="3">
        <v>5169</v>
      </c>
      <c r="D53" s="1" t="s">
        <v>77</v>
      </c>
      <c r="E53" s="1">
        <v>0</v>
      </c>
      <c r="F53" s="1">
        <v>230</v>
      </c>
      <c r="G53" s="1">
        <v>0</v>
      </c>
      <c r="H53" s="1">
        <v>2</v>
      </c>
      <c r="I53" s="1" t="s">
        <v>12</v>
      </c>
      <c r="J53" s="1" t="s">
        <v>12</v>
      </c>
      <c r="K53" s="1" t="s">
        <v>305</v>
      </c>
      <c r="L53" s="1" t="s">
        <v>305</v>
      </c>
      <c r="M53" s="1" t="s">
        <v>13</v>
      </c>
      <c r="N53" s="4">
        <v>180000</v>
      </c>
      <c r="O53" s="4">
        <v>180000</v>
      </c>
      <c r="P53" s="4">
        <v>180000</v>
      </c>
      <c r="Q53" s="161">
        <v>0</v>
      </c>
      <c r="R53" s="161">
        <f>Tabulka2[[#This Row],[Schválený rozpočet 2024]]/12</f>
        <v>15000</v>
      </c>
      <c r="S53" s="161">
        <f>Tabulka2[[#This Row],[Schválený rozpočet 2024]]/12</f>
        <v>15000</v>
      </c>
      <c r="T53" s="161">
        <f>Tabulka2[[#This Row],[Schválený rozpočet 2024]]/12</f>
        <v>15000</v>
      </c>
      <c r="U53" s="4">
        <f>SUM(P53)</f>
        <v>180000</v>
      </c>
    </row>
    <row r="54" spans="1:21" x14ac:dyDescent="0.25">
      <c r="A54" s="2" t="s">
        <v>80</v>
      </c>
      <c r="B54" s="2">
        <v>3745</v>
      </c>
      <c r="C54" s="3">
        <v>5021</v>
      </c>
      <c r="D54" s="1" t="s">
        <v>79</v>
      </c>
      <c r="E54" s="1">
        <v>0</v>
      </c>
      <c r="F54" s="1">
        <v>230</v>
      </c>
      <c r="G54" s="1">
        <v>0</v>
      </c>
      <c r="H54" s="1">
        <v>2</v>
      </c>
      <c r="I54" s="1" t="s">
        <v>12</v>
      </c>
      <c r="J54" s="1" t="s">
        <v>12</v>
      </c>
      <c r="K54" s="1" t="s">
        <v>305</v>
      </c>
      <c r="L54" s="1" t="s">
        <v>305</v>
      </c>
      <c r="M54" s="1" t="s">
        <v>13</v>
      </c>
      <c r="N54" s="4">
        <v>700000</v>
      </c>
      <c r="O54" s="4">
        <v>700000</v>
      </c>
      <c r="P54" s="4">
        <v>800000</v>
      </c>
      <c r="Q54" s="161">
        <v>0</v>
      </c>
      <c r="R54" s="161">
        <f>Tabulka2[[#This Row],[Schválený rozpočet 2024]]/12</f>
        <v>66666.666666666672</v>
      </c>
      <c r="S54" s="161">
        <f>Tabulka2[[#This Row],[Schválený rozpočet 2024]]/12</f>
        <v>66666.666666666672</v>
      </c>
      <c r="T54" s="161">
        <f>Tabulka2[[#This Row],[Schválený rozpočet 2024]]/12</f>
        <v>66666.666666666672</v>
      </c>
      <c r="U54" s="4">
        <f>SUM(P54:P63)</f>
        <v>6450000</v>
      </c>
    </row>
    <row r="55" spans="1:21" x14ac:dyDescent="0.25">
      <c r="A55" s="2" t="s">
        <v>80</v>
      </c>
      <c r="B55" s="2">
        <v>3745</v>
      </c>
      <c r="C55" s="3">
        <v>5139</v>
      </c>
      <c r="D55" s="1" t="s">
        <v>81</v>
      </c>
      <c r="E55" s="1">
        <v>0</v>
      </c>
      <c r="F55" s="1">
        <v>230</v>
      </c>
      <c r="G55" s="1">
        <v>0</v>
      </c>
      <c r="H55" s="1">
        <v>2</v>
      </c>
      <c r="I55" s="1" t="s">
        <v>12</v>
      </c>
      <c r="J55" s="1" t="s">
        <v>12</v>
      </c>
      <c r="K55" s="1" t="s">
        <v>305</v>
      </c>
      <c r="L55" s="1" t="s">
        <v>305</v>
      </c>
      <c r="M55" s="1" t="s">
        <v>13</v>
      </c>
      <c r="N55" s="4">
        <v>300000</v>
      </c>
      <c r="O55" s="4">
        <v>300000</v>
      </c>
      <c r="P55" s="4">
        <v>400000</v>
      </c>
      <c r="Q55" s="161">
        <v>0</v>
      </c>
      <c r="R55" s="161">
        <f>Tabulka2[[#This Row],[Schválený rozpočet 2024]]/12</f>
        <v>33333.333333333336</v>
      </c>
      <c r="S55" s="161">
        <f>Tabulka2[[#This Row],[Schválený rozpočet 2024]]/12</f>
        <v>33333.333333333336</v>
      </c>
      <c r="T55" s="161">
        <f>Tabulka2[[#This Row],[Schválený rozpočet 2024]]/12</f>
        <v>33333.333333333336</v>
      </c>
      <c r="U55" s="4"/>
    </row>
    <row r="56" spans="1:21" x14ac:dyDescent="0.25">
      <c r="A56" s="2" t="s">
        <v>80</v>
      </c>
      <c r="B56" s="2">
        <v>3745</v>
      </c>
      <c r="C56" s="3">
        <v>5137</v>
      </c>
      <c r="D56" s="1" t="s">
        <v>82</v>
      </c>
      <c r="E56" s="1">
        <v>0</v>
      </c>
      <c r="F56" s="1">
        <v>230</v>
      </c>
      <c r="G56" s="1">
        <v>0</v>
      </c>
      <c r="H56" s="1">
        <v>2</v>
      </c>
      <c r="I56" s="1" t="s">
        <v>12</v>
      </c>
      <c r="J56" s="1" t="s">
        <v>12</v>
      </c>
      <c r="K56" s="1" t="s">
        <v>305</v>
      </c>
      <c r="L56" s="1" t="s">
        <v>305</v>
      </c>
      <c r="M56" s="1" t="s">
        <v>13</v>
      </c>
      <c r="N56" s="4">
        <v>150000</v>
      </c>
      <c r="O56" s="4">
        <v>150000</v>
      </c>
      <c r="P56" s="4">
        <v>200000</v>
      </c>
      <c r="Q56" s="161">
        <v>0</v>
      </c>
      <c r="R56" s="161">
        <f>Tabulka2[[#This Row],[Schválený rozpočet 2024]]/12</f>
        <v>16666.666666666668</v>
      </c>
      <c r="S56" s="161">
        <f>Tabulka2[[#This Row],[Schválený rozpočet 2024]]/12</f>
        <v>16666.666666666668</v>
      </c>
      <c r="T56" s="161">
        <f>Tabulka2[[#This Row],[Schválený rozpočet 2024]]/12</f>
        <v>16666.666666666668</v>
      </c>
      <c r="U56" s="4"/>
    </row>
    <row r="57" spans="1:21" x14ac:dyDescent="0.25">
      <c r="A57" s="2" t="s">
        <v>80</v>
      </c>
      <c r="B57" s="2">
        <v>3745</v>
      </c>
      <c r="C57" s="3">
        <v>5169</v>
      </c>
      <c r="D57" s="1" t="s">
        <v>83</v>
      </c>
      <c r="E57" s="1">
        <v>0</v>
      </c>
      <c r="F57" s="1">
        <v>230</v>
      </c>
      <c r="G57" s="1">
        <v>0</v>
      </c>
      <c r="H57" s="1">
        <v>2</v>
      </c>
      <c r="I57" s="1" t="s">
        <v>12</v>
      </c>
      <c r="J57" s="1" t="s">
        <v>12</v>
      </c>
      <c r="K57" s="1" t="s">
        <v>305</v>
      </c>
      <c r="L57" s="1" t="s">
        <v>305</v>
      </c>
      <c r="M57" s="1" t="s">
        <v>13</v>
      </c>
      <c r="N57" s="4">
        <v>3400000</v>
      </c>
      <c r="O57" s="4">
        <v>3400000</v>
      </c>
      <c r="P57" s="4">
        <v>3650000</v>
      </c>
      <c r="Q57" s="161">
        <v>0</v>
      </c>
      <c r="R57" s="161">
        <f>Tabulka2[[#This Row],[Schválený rozpočet 2024]]/12</f>
        <v>304166.66666666669</v>
      </c>
      <c r="S57" s="161">
        <f>Tabulka2[[#This Row],[Schválený rozpočet 2024]]/12</f>
        <v>304166.66666666669</v>
      </c>
      <c r="T57" s="161">
        <f>Tabulka2[[#This Row],[Schválený rozpočet 2024]]/12</f>
        <v>304166.66666666669</v>
      </c>
      <c r="U57" s="4"/>
    </row>
    <row r="58" spans="1:21" x14ac:dyDescent="0.25">
      <c r="A58" s="2" t="s">
        <v>80</v>
      </c>
      <c r="B58" s="2">
        <v>3745</v>
      </c>
      <c r="C58" s="3">
        <v>5169</v>
      </c>
      <c r="D58" s="1" t="s">
        <v>84</v>
      </c>
      <c r="E58" s="1">
        <v>0</v>
      </c>
      <c r="F58" s="1">
        <v>230</v>
      </c>
      <c r="G58" s="1">
        <v>0</v>
      </c>
      <c r="H58" s="1">
        <v>2</v>
      </c>
      <c r="I58" s="1" t="s">
        <v>12</v>
      </c>
      <c r="J58" s="1" t="s">
        <v>12</v>
      </c>
      <c r="K58" s="1" t="s">
        <v>305</v>
      </c>
      <c r="L58" s="1" t="s">
        <v>305</v>
      </c>
      <c r="M58" s="1" t="s">
        <v>13</v>
      </c>
      <c r="N58" s="4">
        <v>200000</v>
      </c>
      <c r="O58" s="4">
        <v>200000</v>
      </c>
      <c r="P58" s="4">
        <v>200000</v>
      </c>
      <c r="Q58" s="161">
        <v>0</v>
      </c>
      <c r="R58" s="161">
        <f>Tabulka2[[#This Row],[Schválený rozpočet 2024]]/12</f>
        <v>16666.666666666668</v>
      </c>
      <c r="S58" s="161">
        <f>Tabulka2[[#This Row],[Schválený rozpočet 2024]]/12</f>
        <v>16666.666666666668</v>
      </c>
      <c r="T58" s="161">
        <f>Tabulka2[[#This Row],[Schválený rozpočet 2024]]/12</f>
        <v>16666.666666666668</v>
      </c>
      <c r="U58" s="4"/>
    </row>
    <row r="59" spans="1:21" s="39" customFormat="1" x14ac:dyDescent="0.25">
      <c r="A59" s="2" t="s">
        <v>80</v>
      </c>
      <c r="B59" s="2">
        <v>3745</v>
      </c>
      <c r="C59" s="13">
        <v>5169</v>
      </c>
      <c r="D59" s="152" t="s">
        <v>313</v>
      </c>
      <c r="E59" s="152">
        <v>0</v>
      </c>
      <c r="F59" s="152">
        <v>230</v>
      </c>
      <c r="G59" s="152">
        <v>0</v>
      </c>
      <c r="H59" s="152">
        <v>2</v>
      </c>
      <c r="I59" s="152" t="s">
        <v>12</v>
      </c>
      <c r="J59" s="152" t="s">
        <v>12</v>
      </c>
      <c r="K59" s="152" t="s">
        <v>314</v>
      </c>
      <c r="L59" s="152" t="s">
        <v>354</v>
      </c>
      <c r="M59" s="152" t="s">
        <v>13</v>
      </c>
      <c r="N59" s="10">
        <v>0</v>
      </c>
      <c r="O59" s="10">
        <v>2000000</v>
      </c>
      <c r="P59" s="10">
        <v>0</v>
      </c>
      <c r="Q59" s="168">
        <v>0</v>
      </c>
      <c r="R59" s="161">
        <f>Tabulka2[[#This Row],[Schválený rozpočet 2024]]/12</f>
        <v>0</v>
      </c>
      <c r="S59" s="161">
        <f>Tabulka2[[#This Row],[Schválený rozpočet 2024]]/12</f>
        <v>0</v>
      </c>
      <c r="T59" s="161">
        <f>Tabulka2[[#This Row],[Schválený rozpočet 2024]]/12</f>
        <v>0</v>
      </c>
      <c r="U59" s="10"/>
    </row>
    <row r="60" spans="1:21" x14ac:dyDescent="0.25">
      <c r="A60" s="2" t="s">
        <v>80</v>
      </c>
      <c r="B60" s="2">
        <v>3745</v>
      </c>
      <c r="C60" s="3">
        <v>5171</v>
      </c>
      <c r="D60" s="1" t="s">
        <v>85</v>
      </c>
      <c r="E60" s="1">
        <v>0</v>
      </c>
      <c r="F60" s="1">
        <v>230</v>
      </c>
      <c r="G60" s="1">
        <v>0</v>
      </c>
      <c r="H60" s="1">
        <v>2</v>
      </c>
      <c r="I60" s="1" t="s">
        <v>12</v>
      </c>
      <c r="J60" s="1" t="s">
        <v>12</v>
      </c>
      <c r="K60" s="1" t="s">
        <v>305</v>
      </c>
      <c r="L60" s="1" t="s">
        <v>305</v>
      </c>
      <c r="M60" s="1" t="s">
        <v>13</v>
      </c>
      <c r="N60" s="4">
        <v>300000</v>
      </c>
      <c r="O60" s="4">
        <v>300000</v>
      </c>
      <c r="P60" s="4">
        <v>400000</v>
      </c>
      <c r="Q60" s="161">
        <v>0</v>
      </c>
      <c r="R60" s="161">
        <f>Tabulka2[[#This Row],[Schválený rozpočet 2024]]/12</f>
        <v>33333.333333333336</v>
      </c>
      <c r="S60" s="161">
        <f>Tabulka2[[#This Row],[Schválený rozpočet 2024]]/12</f>
        <v>33333.333333333336</v>
      </c>
      <c r="T60" s="161">
        <f>Tabulka2[[#This Row],[Schválený rozpočet 2024]]/12</f>
        <v>33333.333333333336</v>
      </c>
      <c r="U60" s="4"/>
    </row>
    <row r="61" spans="1:21" x14ac:dyDescent="0.25">
      <c r="A61" s="2" t="s">
        <v>80</v>
      </c>
      <c r="B61" s="2">
        <v>3745</v>
      </c>
      <c r="C61" s="6">
        <v>5137</v>
      </c>
      <c r="D61" s="1" t="s">
        <v>86</v>
      </c>
      <c r="E61" s="1">
        <v>0</v>
      </c>
      <c r="F61" s="1">
        <v>230</v>
      </c>
      <c r="G61" s="1">
        <v>0</v>
      </c>
      <c r="H61" s="1">
        <v>2</v>
      </c>
      <c r="I61" s="1" t="s">
        <v>12</v>
      </c>
      <c r="J61" s="1" t="s">
        <v>12</v>
      </c>
      <c r="K61" s="1" t="s">
        <v>305</v>
      </c>
      <c r="L61" s="1" t="s">
        <v>305</v>
      </c>
      <c r="M61" s="1" t="s">
        <v>13</v>
      </c>
      <c r="N61" s="4">
        <v>400000</v>
      </c>
      <c r="O61" s="4">
        <v>400000</v>
      </c>
      <c r="P61" s="4">
        <v>100000</v>
      </c>
      <c r="Q61" s="161">
        <v>0</v>
      </c>
      <c r="R61" s="161">
        <f>Tabulka2[[#This Row],[Schválený rozpočet 2024]]/12</f>
        <v>8333.3333333333339</v>
      </c>
      <c r="S61" s="161">
        <f>Tabulka2[[#This Row],[Schválený rozpočet 2024]]/12</f>
        <v>8333.3333333333339</v>
      </c>
      <c r="T61" s="161">
        <f>Tabulka2[[#This Row],[Schválený rozpočet 2024]]/12</f>
        <v>8333.3333333333339</v>
      </c>
      <c r="U61" s="4"/>
    </row>
    <row r="62" spans="1:21" x14ac:dyDescent="0.25">
      <c r="A62" s="2" t="s">
        <v>80</v>
      </c>
      <c r="B62" s="2">
        <v>3745</v>
      </c>
      <c r="C62" s="6">
        <v>5171</v>
      </c>
      <c r="D62" s="1" t="s">
        <v>87</v>
      </c>
      <c r="E62" s="1">
        <v>0</v>
      </c>
      <c r="F62" s="1">
        <v>230</v>
      </c>
      <c r="G62" s="1">
        <v>0</v>
      </c>
      <c r="H62" s="1">
        <v>2</v>
      </c>
      <c r="I62" s="1" t="s">
        <v>12</v>
      </c>
      <c r="J62" s="1" t="s">
        <v>12</v>
      </c>
      <c r="K62" s="1" t="s">
        <v>305</v>
      </c>
      <c r="L62" s="1" t="s">
        <v>305</v>
      </c>
      <c r="M62" s="1" t="s">
        <v>13</v>
      </c>
      <c r="N62" s="4">
        <v>600000</v>
      </c>
      <c r="O62" s="4">
        <v>600000</v>
      </c>
      <c r="P62" s="4">
        <v>700000</v>
      </c>
      <c r="Q62" s="161">
        <v>0</v>
      </c>
      <c r="R62" s="161">
        <f>Tabulka2[[#This Row],[Schválený rozpočet 2024]]/12</f>
        <v>58333.333333333336</v>
      </c>
      <c r="S62" s="161">
        <f>Tabulka2[[#This Row],[Schválený rozpočet 2024]]/12</f>
        <v>58333.333333333336</v>
      </c>
      <c r="T62" s="161">
        <f>Tabulka2[[#This Row],[Schválený rozpočet 2024]]/12</f>
        <v>58333.333333333336</v>
      </c>
      <c r="U62" s="4"/>
    </row>
    <row r="63" spans="1:21" x14ac:dyDescent="0.25">
      <c r="A63" s="2" t="s">
        <v>80</v>
      </c>
      <c r="B63" s="2">
        <v>3745</v>
      </c>
      <c r="C63" s="6">
        <v>6129</v>
      </c>
      <c r="D63" s="1" t="s">
        <v>88</v>
      </c>
      <c r="E63" s="1">
        <v>0</v>
      </c>
      <c r="F63" s="1">
        <v>230</v>
      </c>
      <c r="G63" s="1">
        <v>0</v>
      </c>
      <c r="H63" s="1">
        <v>2</v>
      </c>
      <c r="I63" s="1" t="s">
        <v>12</v>
      </c>
      <c r="J63" s="1" t="s">
        <v>12</v>
      </c>
      <c r="K63" s="1" t="s">
        <v>305</v>
      </c>
      <c r="L63" s="1" t="s">
        <v>305</v>
      </c>
      <c r="M63" s="1" t="s">
        <v>17</v>
      </c>
      <c r="N63" s="4">
        <v>900000</v>
      </c>
      <c r="O63" s="4">
        <v>900000</v>
      </c>
      <c r="P63" s="4">
        <v>0</v>
      </c>
      <c r="Q63" s="161">
        <v>0</v>
      </c>
      <c r="R63" s="161">
        <f>Tabulka2[[#This Row],[Schválený rozpočet 2024]]/12</f>
        <v>0</v>
      </c>
      <c r="S63" s="161">
        <f>Tabulka2[[#This Row],[Schválený rozpočet 2024]]/12</f>
        <v>0</v>
      </c>
      <c r="T63" s="161">
        <f>Tabulka2[[#This Row],[Schválený rozpočet 2024]]/12</f>
        <v>0</v>
      </c>
      <c r="U63" s="4"/>
    </row>
    <row r="64" spans="1:21" x14ac:dyDescent="0.25">
      <c r="A64" s="2" t="s">
        <v>90</v>
      </c>
      <c r="B64" s="2">
        <v>4351</v>
      </c>
      <c r="C64" s="3">
        <v>5229</v>
      </c>
      <c r="D64" s="1" t="s">
        <v>89</v>
      </c>
      <c r="E64" s="1">
        <v>0</v>
      </c>
      <c r="F64" s="1">
        <v>510</v>
      </c>
      <c r="G64" s="1">
        <v>0</v>
      </c>
      <c r="H64" s="1">
        <v>5</v>
      </c>
      <c r="I64" s="1" t="s">
        <v>44</v>
      </c>
      <c r="J64" s="1" t="s">
        <v>44</v>
      </c>
      <c r="K64" s="1" t="s">
        <v>305</v>
      </c>
      <c r="L64" s="1" t="s">
        <v>305</v>
      </c>
      <c r="M64" s="1" t="s">
        <v>13</v>
      </c>
      <c r="N64" s="4">
        <v>80000</v>
      </c>
      <c r="O64" s="4">
        <v>80000</v>
      </c>
      <c r="P64" s="4">
        <v>80000</v>
      </c>
      <c r="Q64" s="161">
        <v>0</v>
      </c>
      <c r="R64" s="161">
        <f>Tabulka2[[#This Row],[Schválený rozpočet 2024]]/12</f>
        <v>6666.666666666667</v>
      </c>
      <c r="S64" s="161">
        <f>Tabulka2[[#This Row],[Schválený rozpočet 2024]]/12</f>
        <v>6666.666666666667</v>
      </c>
      <c r="T64" s="161">
        <f>Tabulka2[[#This Row],[Schválený rozpočet 2024]]/12</f>
        <v>6666.666666666667</v>
      </c>
      <c r="U64" s="4">
        <f>SUM(P64:P65)</f>
        <v>225000</v>
      </c>
    </row>
    <row r="65" spans="1:21" x14ac:dyDescent="0.25">
      <c r="A65" s="2" t="s">
        <v>90</v>
      </c>
      <c r="B65" s="2">
        <v>4351</v>
      </c>
      <c r="C65" s="3">
        <v>5229</v>
      </c>
      <c r="D65" s="1" t="s">
        <v>91</v>
      </c>
      <c r="E65" s="1">
        <v>0</v>
      </c>
      <c r="F65" s="1">
        <v>520</v>
      </c>
      <c r="G65" s="1">
        <v>0</v>
      </c>
      <c r="H65" s="1">
        <v>5</v>
      </c>
      <c r="I65" s="1" t="s">
        <v>24</v>
      </c>
      <c r="J65" s="1" t="s">
        <v>24</v>
      </c>
      <c r="K65" s="1" t="s">
        <v>305</v>
      </c>
      <c r="L65" s="1" t="s">
        <v>305</v>
      </c>
      <c r="M65" s="1" t="s">
        <v>13</v>
      </c>
      <c r="N65" s="4">
        <v>130000</v>
      </c>
      <c r="O65" s="4">
        <v>245000</v>
      </c>
      <c r="P65" s="4">
        <v>145000</v>
      </c>
      <c r="Q65" s="161">
        <v>0</v>
      </c>
      <c r="R65" s="161">
        <f>Tabulka2[[#This Row],[Schválený rozpočet 2024]]/12</f>
        <v>12083.333333333334</v>
      </c>
      <c r="S65" s="161">
        <f>Tabulka2[[#This Row],[Schválený rozpočet 2024]]/12</f>
        <v>12083.333333333334</v>
      </c>
      <c r="T65" s="161">
        <f>Tabulka2[[#This Row],[Schválený rozpočet 2024]]/12</f>
        <v>12083.333333333334</v>
      </c>
      <c r="U65" s="4"/>
    </row>
    <row r="66" spans="1:21" x14ac:dyDescent="0.25">
      <c r="A66" s="2" t="s">
        <v>90</v>
      </c>
      <c r="B66" s="2">
        <v>4351</v>
      </c>
      <c r="C66" s="3">
        <v>5139</v>
      </c>
      <c r="D66" s="1" t="s">
        <v>92</v>
      </c>
      <c r="E66" s="1">
        <v>0</v>
      </c>
      <c r="F66" s="1">
        <v>540</v>
      </c>
      <c r="G66" s="1">
        <v>0</v>
      </c>
      <c r="H66" s="1">
        <v>5</v>
      </c>
      <c r="I66" s="1" t="s">
        <v>33</v>
      </c>
      <c r="J66" s="1" t="s">
        <v>33</v>
      </c>
      <c r="K66" s="1" t="s">
        <v>305</v>
      </c>
      <c r="L66" s="1" t="s">
        <v>305</v>
      </c>
      <c r="M66" s="1" t="s">
        <v>13</v>
      </c>
      <c r="N66" s="4">
        <v>20000</v>
      </c>
      <c r="O66" s="4">
        <v>20000</v>
      </c>
      <c r="P66" s="4">
        <v>20000</v>
      </c>
      <c r="Q66" s="161">
        <v>0</v>
      </c>
      <c r="R66" s="161">
        <f>Tabulka2[[#This Row],[Schválený rozpočet 2024]]/12</f>
        <v>1666.6666666666667</v>
      </c>
      <c r="S66" s="161">
        <f>Tabulka2[[#This Row],[Schválený rozpočet 2024]]/12</f>
        <v>1666.6666666666667</v>
      </c>
      <c r="T66" s="161">
        <f>Tabulka2[[#This Row],[Schválený rozpočet 2024]]/12</f>
        <v>1666.6666666666667</v>
      </c>
      <c r="U66" s="4">
        <f>SUM(P66:P68)</f>
        <v>200000</v>
      </c>
    </row>
    <row r="67" spans="1:21" x14ac:dyDescent="0.25">
      <c r="A67" s="2" t="s">
        <v>90</v>
      </c>
      <c r="B67" s="2">
        <v>4351</v>
      </c>
      <c r="C67" s="3">
        <v>5152</v>
      </c>
      <c r="D67" s="1" t="s">
        <v>93</v>
      </c>
      <c r="E67" s="1">
        <v>0</v>
      </c>
      <c r="F67" s="1">
        <v>540</v>
      </c>
      <c r="G67" s="1">
        <v>0</v>
      </c>
      <c r="H67" s="1">
        <v>5</v>
      </c>
      <c r="I67" s="1" t="s">
        <v>33</v>
      </c>
      <c r="J67" s="1" t="s">
        <v>33</v>
      </c>
      <c r="K67" s="1" t="s">
        <v>305</v>
      </c>
      <c r="L67" s="1" t="s">
        <v>305</v>
      </c>
      <c r="M67" s="1" t="s">
        <v>13</v>
      </c>
      <c r="N67" s="4">
        <v>160000</v>
      </c>
      <c r="O67" s="4">
        <v>160000</v>
      </c>
      <c r="P67" s="4">
        <v>160000</v>
      </c>
      <c r="Q67" s="161">
        <v>0</v>
      </c>
      <c r="R67" s="161">
        <f>Tabulka2[[#This Row],[Schválený rozpočet 2024]]/12</f>
        <v>13333.333333333334</v>
      </c>
      <c r="S67" s="161">
        <f>Tabulka2[[#This Row],[Schválený rozpočet 2024]]/12</f>
        <v>13333.333333333334</v>
      </c>
      <c r="T67" s="161">
        <f>Tabulka2[[#This Row],[Schválený rozpočet 2024]]/12</f>
        <v>13333.333333333334</v>
      </c>
      <c r="U67" s="4"/>
    </row>
    <row r="68" spans="1:21" x14ac:dyDescent="0.25">
      <c r="A68" s="2" t="s">
        <v>90</v>
      </c>
      <c r="B68" s="2">
        <v>4351</v>
      </c>
      <c r="C68" s="3">
        <v>5154</v>
      </c>
      <c r="D68" s="1" t="s">
        <v>94</v>
      </c>
      <c r="E68" s="1">
        <v>0</v>
      </c>
      <c r="F68" s="1">
        <v>540</v>
      </c>
      <c r="G68" s="1">
        <v>0</v>
      </c>
      <c r="H68" s="1">
        <v>5</v>
      </c>
      <c r="I68" s="1" t="s">
        <v>33</v>
      </c>
      <c r="J68" s="1" t="s">
        <v>33</v>
      </c>
      <c r="K68" s="1" t="s">
        <v>305</v>
      </c>
      <c r="L68" s="1" t="s">
        <v>305</v>
      </c>
      <c r="M68" s="1" t="s">
        <v>13</v>
      </c>
      <c r="N68" s="4">
        <v>20000</v>
      </c>
      <c r="O68" s="4">
        <v>20000</v>
      </c>
      <c r="P68" s="4">
        <v>20000</v>
      </c>
      <c r="Q68" s="161">
        <v>0</v>
      </c>
      <c r="R68" s="161">
        <f>Tabulka2[[#This Row],[Schválený rozpočet 2024]]/12</f>
        <v>1666.6666666666667</v>
      </c>
      <c r="S68" s="161">
        <f>Tabulka2[[#This Row],[Schválený rozpočet 2024]]/12</f>
        <v>1666.6666666666667</v>
      </c>
      <c r="T68" s="161">
        <f>Tabulka2[[#This Row],[Schválený rozpočet 2024]]/12</f>
        <v>1666.6666666666667</v>
      </c>
      <c r="U68" s="4"/>
    </row>
    <row r="69" spans="1:21" x14ac:dyDescent="0.25">
      <c r="A69" s="2" t="s">
        <v>96</v>
      </c>
      <c r="B69" s="2">
        <v>4379</v>
      </c>
      <c r="C69" s="3">
        <v>5169</v>
      </c>
      <c r="D69" s="1" t="s">
        <v>95</v>
      </c>
      <c r="E69" s="1">
        <v>0</v>
      </c>
      <c r="F69" s="1">
        <v>551</v>
      </c>
      <c r="G69" s="1">
        <v>0</v>
      </c>
      <c r="H69" s="1">
        <v>5</v>
      </c>
      <c r="I69" s="1" t="s">
        <v>97</v>
      </c>
      <c r="J69" s="1" t="s">
        <v>97</v>
      </c>
      <c r="K69" s="1" t="s">
        <v>305</v>
      </c>
      <c r="L69" s="1" t="s">
        <v>305</v>
      </c>
      <c r="M69" s="1" t="s">
        <v>13</v>
      </c>
      <c r="N69" s="4">
        <v>170000</v>
      </c>
      <c r="O69" s="4">
        <v>170000</v>
      </c>
      <c r="P69" s="4">
        <v>170000</v>
      </c>
      <c r="Q69" s="161">
        <v>0</v>
      </c>
      <c r="R69" s="161">
        <f>Tabulka2[[#This Row],[Schválený rozpočet 2024]]/12</f>
        <v>14166.666666666666</v>
      </c>
      <c r="S69" s="161">
        <f>Tabulka2[[#This Row],[Schválený rozpočet 2024]]/12</f>
        <v>14166.666666666666</v>
      </c>
      <c r="T69" s="161">
        <f>Tabulka2[[#This Row],[Schválený rozpočet 2024]]/12</f>
        <v>14166.666666666666</v>
      </c>
      <c r="U69" s="4">
        <f>SUM(P69:P70)</f>
        <v>340000</v>
      </c>
    </row>
    <row r="70" spans="1:21" x14ac:dyDescent="0.25">
      <c r="A70" s="2" t="s">
        <v>96</v>
      </c>
      <c r="B70" s="2">
        <v>4379</v>
      </c>
      <c r="C70" s="3">
        <v>5169</v>
      </c>
      <c r="D70" s="1" t="s">
        <v>98</v>
      </c>
      <c r="E70" s="1">
        <v>0</v>
      </c>
      <c r="F70" s="1">
        <v>550</v>
      </c>
      <c r="G70" s="1">
        <v>0</v>
      </c>
      <c r="H70" s="1">
        <v>5</v>
      </c>
      <c r="I70" s="1" t="s">
        <v>97</v>
      </c>
      <c r="J70" s="1" t="s">
        <v>97</v>
      </c>
      <c r="K70" s="1" t="s">
        <v>305</v>
      </c>
      <c r="L70" s="1" t="s">
        <v>305</v>
      </c>
      <c r="M70" s="1" t="s">
        <v>13</v>
      </c>
      <c r="N70" s="4">
        <v>170000</v>
      </c>
      <c r="O70" s="4">
        <v>170000</v>
      </c>
      <c r="P70" s="4">
        <v>170000</v>
      </c>
      <c r="Q70" s="161">
        <v>0</v>
      </c>
      <c r="R70" s="161">
        <f>Tabulka2[[#This Row],[Schválený rozpočet 2024]]/12</f>
        <v>14166.666666666666</v>
      </c>
      <c r="S70" s="161">
        <f>Tabulka2[[#This Row],[Schválený rozpočet 2024]]/12</f>
        <v>14166.666666666666</v>
      </c>
      <c r="T70" s="161">
        <f>Tabulka2[[#This Row],[Schválený rozpočet 2024]]/12</f>
        <v>14166.666666666666</v>
      </c>
      <c r="U70" s="4"/>
    </row>
    <row r="71" spans="1:21" x14ac:dyDescent="0.25">
      <c r="A71" s="2" t="s">
        <v>100</v>
      </c>
      <c r="B71" s="2">
        <v>4311</v>
      </c>
      <c r="C71" s="7">
        <v>5011</v>
      </c>
      <c r="D71" s="2" t="s">
        <v>99</v>
      </c>
      <c r="E71" s="1">
        <v>0</v>
      </c>
      <c r="F71" s="1">
        <v>510</v>
      </c>
      <c r="G71" s="1">
        <v>0</v>
      </c>
      <c r="H71" s="2">
        <v>5</v>
      </c>
      <c r="I71" s="1" t="s">
        <v>44</v>
      </c>
      <c r="J71" s="1" t="s">
        <v>44</v>
      </c>
      <c r="K71" s="1" t="s">
        <v>28</v>
      </c>
      <c r="L71" s="152" t="s">
        <v>354</v>
      </c>
      <c r="M71" s="1" t="s">
        <v>13</v>
      </c>
      <c r="N71" s="10">
        <v>0</v>
      </c>
      <c r="O71" s="10">
        <v>482000</v>
      </c>
      <c r="P71" s="10">
        <v>0</v>
      </c>
      <c r="Q71" s="161">
        <v>0</v>
      </c>
      <c r="R71" s="161">
        <f>Tabulka2[[#This Row],[Schválený rozpočet 2024]]/12</f>
        <v>0</v>
      </c>
      <c r="S71" s="161">
        <f>Tabulka2[[#This Row],[Schválený rozpočet 2024]]/12</f>
        <v>0</v>
      </c>
      <c r="T71" s="161">
        <f>Tabulka2[[#This Row],[Schválený rozpočet 2024]]/12</f>
        <v>0</v>
      </c>
      <c r="U71" s="10">
        <f>SUM(P71)</f>
        <v>0</v>
      </c>
    </row>
    <row r="72" spans="1:21" x14ac:dyDescent="0.25">
      <c r="A72" s="2" t="s">
        <v>102</v>
      </c>
      <c r="B72" s="2">
        <v>4339</v>
      </c>
      <c r="C72" s="7">
        <v>5169</v>
      </c>
      <c r="D72" s="2" t="s">
        <v>101</v>
      </c>
      <c r="E72" s="1">
        <v>0</v>
      </c>
      <c r="F72" s="1">
        <v>550</v>
      </c>
      <c r="G72" s="1">
        <v>0</v>
      </c>
      <c r="H72" s="2">
        <v>5</v>
      </c>
      <c r="I72" s="1" t="s">
        <v>97</v>
      </c>
      <c r="J72" s="1" t="s">
        <v>97</v>
      </c>
      <c r="K72" s="1" t="s">
        <v>28</v>
      </c>
      <c r="L72" s="152" t="s">
        <v>354</v>
      </c>
      <c r="M72" s="1" t="s">
        <v>13</v>
      </c>
      <c r="N72" s="10">
        <v>0</v>
      </c>
      <c r="O72" s="10">
        <v>361000</v>
      </c>
      <c r="P72" s="10">
        <v>0</v>
      </c>
      <c r="Q72" s="161">
        <v>0</v>
      </c>
      <c r="R72" s="161">
        <f>Tabulka2[[#This Row],[Schválený rozpočet 2024]]/12</f>
        <v>0</v>
      </c>
      <c r="S72" s="161">
        <f>Tabulka2[[#This Row],[Schválený rozpočet 2024]]/12</f>
        <v>0</v>
      </c>
      <c r="T72" s="161">
        <f>Tabulka2[[#This Row],[Schválený rozpočet 2024]]/12</f>
        <v>0</v>
      </c>
      <c r="U72" s="10">
        <f>SUM(P72)</f>
        <v>0</v>
      </c>
    </row>
    <row r="73" spans="1:21" x14ac:dyDescent="0.25">
      <c r="A73" s="2" t="s">
        <v>104</v>
      </c>
      <c r="B73" s="2">
        <v>5212</v>
      </c>
      <c r="C73" s="7">
        <v>5139</v>
      </c>
      <c r="D73" s="11" t="s">
        <v>103</v>
      </c>
      <c r="E73" s="1">
        <v>0</v>
      </c>
      <c r="F73" s="1">
        <v>770</v>
      </c>
      <c r="G73" s="1">
        <v>0</v>
      </c>
      <c r="H73" s="2">
        <v>7</v>
      </c>
      <c r="I73" s="1" t="s">
        <v>68</v>
      </c>
      <c r="J73" s="1" t="s">
        <v>68</v>
      </c>
      <c r="K73" s="1" t="s">
        <v>305</v>
      </c>
      <c r="L73" s="1" t="s">
        <v>305</v>
      </c>
      <c r="M73" s="1" t="s">
        <v>13</v>
      </c>
      <c r="N73" s="4">
        <v>560000</v>
      </c>
      <c r="O73" s="4">
        <v>560000</v>
      </c>
      <c r="P73" s="4">
        <v>399000</v>
      </c>
      <c r="Q73" s="161">
        <v>0</v>
      </c>
      <c r="R73" s="161">
        <f>Tabulka2[[#This Row],[Schválený rozpočet 2024]]/12</f>
        <v>33250</v>
      </c>
      <c r="S73" s="161">
        <f>Tabulka2[[#This Row],[Schválený rozpočet 2024]]/12</f>
        <v>33250</v>
      </c>
      <c r="T73" s="161">
        <f>Tabulka2[[#This Row],[Schválený rozpočet 2024]]/12</f>
        <v>33250</v>
      </c>
      <c r="U73" s="4">
        <f>SUM(P73)</f>
        <v>399000</v>
      </c>
    </row>
    <row r="74" spans="1:21" x14ac:dyDescent="0.25">
      <c r="A74" s="2" t="s">
        <v>106</v>
      </c>
      <c r="B74" s="2">
        <v>5213</v>
      </c>
      <c r="C74" s="7">
        <v>5139</v>
      </c>
      <c r="D74" s="11" t="s">
        <v>105</v>
      </c>
      <c r="E74" s="1">
        <v>0</v>
      </c>
      <c r="F74" s="1">
        <v>770</v>
      </c>
      <c r="G74" s="1">
        <v>0</v>
      </c>
      <c r="H74" s="2">
        <v>7</v>
      </c>
      <c r="I74" s="1" t="s">
        <v>68</v>
      </c>
      <c r="J74" s="1" t="s">
        <v>68</v>
      </c>
      <c r="K74" s="1" t="s">
        <v>305</v>
      </c>
      <c r="L74" s="1" t="s">
        <v>305</v>
      </c>
      <c r="M74" s="1" t="s">
        <v>13</v>
      </c>
      <c r="N74" s="4">
        <v>0</v>
      </c>
      <c r="O74" s="4">
        <v>0</v>
      </c>
      <c r="P74" s="4">
        <v>8000</v>
      </c>
      <c r="Q74" s="161">
        <v>0</v>
      </c>
      <c r="R74" s="161">
        <f>Tabulka2[[#This Row],[Schválený rozpočet 2024]]/12</f>
        <v>666.66666666666663</v>
      </c>
      <c r="S74" s="161">
        <f>Tabulka2[[#This Row],[Schválený rozpočet 2024]]/12</f>
        <v>666.66666666666663</v>
      </c>
      <c r="T74" s="161">
        <f>Tabulka2[[#This Row],[Schválený rozpočet 2024]]/12</f>
        <v>666.66666666666663</v>
      </c>
      <c r="U74" s="4">
        <f>SUM(P74)</f>
        <v>8000</v>
      </c>
    </row>
    <row r="75" spans="1:21" x14ac:dyDescent="0.25">
      <c r="A75" s="2" t="s">
        <v>108</v>
      </c>
      <c r="B75" s="2">
        <v>5311</v>
      </c>
      <c r="C75" s="7">
        <v>5139</v>
      </c>
      <c r="D75" s="11" t="s">
        <v>107</v>
      </c>
      <c r="E75" s="1">
        <v>0</v>
      </c>
      <c r="F75" s="1">
        <v>770</v>
      </c>
      <c r="G75" s="1">
        <v>0</v>
      </c>
      <c r="H75" s="2">
        <v>7</v>
      </c>
      <c r="I75" s="1" t="s">
        <v>68</v>
      </c>
      <c r="J75" s="1" t="s">
        <v>68</v>
      </c>
      <c r="K75" s="1" t="s">
        <v>305</v>
      </c>
      <c r="L75" s="1" t="s">
        <v>305</v>
      </c>
      <c r="M75" s="1" t="s">
        <v>13</v>
      </c>
      <c r="N75" s="4">
        <v>480000</v>
      </c>
      <c r="O75" s="4">
        <v>575000</v>
      </c>
      <c r="P75" s="4">
        <v>435000</v>
      </c>
      <c r="Q75" s="161">
        <v>0</v>
      </c>
      <c r="R75" s="161">
        <f>Tabulka2[[#This Row],[Schválený rozpočet 2024]]/12</f>
        <v>36250</v>
      </c>
      <c r="S75" s="161">
        <f>Tabulka2[[#This Row],[Schválený rozpočet 2024]]/12</f>
        <v>36250</v>
      </c>
      <c r="T75" s="161">
        <f>Tabulka2[[#This Row],[Schválený rozpočet 2024]]/12</f>
        <v>36250</v>
      </c>
      <c r="U75" s="4">
        <f>SUM(P75)</f>
        <v>435000</v>
      </c>
    </row>
    <row r="76" spans="1:21" x14ac:dyDescent="0.25">
      <c r="A76" s="2" t="s">
        <v>110</v>
      </c>
      <c r="B76" s="2">
        <v>5512</v>
      </c>
      <c r="C76" s="3">
        <v>5137</v>
      </c>
      <c r="D76" s="1" t="s">
        <v>109</v>
      </c>
      <c r="E76" s="1">
        <v>0</v>
      </c>
      <c r="F76" s="1">
        <v>720</v>
      </c>
      <c r="G76" s="1">
        <v>0</v>
      </c>
      <c r="H76" s="1">
        <v>7</v>
      </c>
      <c r="I76" s="1" t="s">
        <v>24</v>
      </c>
      <c r="J76" s="1" t="s">
        <v>24</v>
      </c>
      <c r="K76" s="1" t="s">
        <v>305</v>
      </c>
      <c r="L76" s="1" t="s">
        <v>305</v>
      </c>
      <c r="M76" s="1" t="s">
        <v>13</v>
      </c>
      <c r="N76" s="4">
        <v>200000</v>
      </c>
      <c r="O76" s="4">
        <v>362000</v>
      </c>
      <c r="P76" s="4">
        <v>200000</v>
      </c>
      <c r="Q76" s="161">
        <v>0</v>
      </c>
      <c r="R76" s="161">
        <f>Tabulka2[[#This Row],[Schválený rozpočet 2024]]/12</f>
        <v>16666.666666666668</v>
      </c>
      <c r="S76" s="161">
        <f>Tabulka2[[#This Row],[Schválený rozpočet 2024]]/12</f>
        <v>16666.666666666668</v>
      </c>
      <c r="T76" s="161">
        <f>Tabulka2[[#This Row],[Schválený rozpočet 2024]]/12</f>
        <v>16666.666666666668</v>
      </c>
      <c r="U76" s="4">
        <f>SUM(P76:P81)</f>
        <v>1000000</v>
      </c>
    </row>
    <row r="77" spans="1:21" x14ac:dyDescent="0.25">
      <c r="A77" s="2" t="s">
        <v>110</v>
      </c>
      <c r="B77" s="2">
        <v>5512</v>
      </c>
      <c r="C77" s="3">
        <v>5139</v>
      </c>
      <c r="D77" s="1" t="s">
        <v>46</v>
      </c>
      <c r="E77" s="1">
        <v>0</v>
      </c>
      <c r="F77" s="1">
        <v>720</v>
      </c>
      <c r="G77" s="1">
        <v>0</v>
      </c>
      <c r="H77" s="1">
        <v>7</v>
      </c>
      <c r="I77" s="1" t="s">
        <v>24</v>
      </c>
      <c r="J77" s="1" t="s">
        <v>24</v>
      </c>
      <c r="K77" s="1" t="s">
        <v>305</v>
      </c>
      <c r="L77" s="1" t="s">
        <v>305</v>
      </c>
      <c r="M77" s="1" t="s">
        <v>13</v>
      </c>
      <c r="N77" s="4">
        <v>400000</v>
      </c>
      <c r="O77" s="4">
        <v>600000</v>
      </c>
      <c r="P77" s="4">
        <v>200000</v>
      </c>
      <c r="Q77" s="161">
        <v>0</v>
      </c>
      <c r="R77" s="161">
        <f>Tabulka2[[#This Row],[Schválený rozpočet 2024]]/12</f>
        <v>16666.666666666668</v>
      </c>
      <c r="S77" s="161">
        <f>Tabulka2[[#This Row],[Schválený rozpočet 2024]]/12</f>
        <v>16666.666666666668</v>
      </c>
      <c r="T77" s="161">
        <f>Tabulka2[[#This Row],[Schválený rozpočet 2024]]/12</f>
        <v>16666.666666666668</v>
      </c>
      <c r="U77" s="4"/>
    </row>
    <row r="78" spans="1:21" x14ac:dyDescent="0.25">
      <c r="A78" s="2" t="s">
        <v>110</v>
      </c>
      <c r="B78" s="2">
        <v>5512</v>
      </c>
      <c r="C78" s="3">
        <v>5152</v>
      </c>
      <c r="D78" s="1" t="s">
        <v>111</v>
      </c>
      <c r="E78" s="1">
        <v>0</v>
      </c>
      <c r="F78" s="1">
        <v>720</v>
      </c>
      <c r="G78" s="1">
        <v>0</v>
      </c>
      <c r="H78" s="1">
        <v>7</v>
      </c>
      <c r="I78" s="1" t="s">
        <v>24</v>
      </c>
      <c r="J78" s="1" t="s">
        <v>24</v>
      </c>
      <c r="K78" s="1" t="s">
        <v>305</v>
      </c>
      <c r="L78" s="1" t="s">
        <v>305</v>
      </c>
      <c r="M78" s="1" t="s">
        <v>13</v>
      </c>
      <c r="N78" s="4">
        <v>400000</v>
      </c>
      <c r="O78" s="4">
        <v>400000</v>
      </c>
      <c r="P78" s="4">
        <v>400000</v>
      </c>
      <c r="Q78" s="161">
        <v>0</v>
      </c>
      <c r="R78" s="161">
        <f>Tabulka2[[#This Row],[Schválený rozpočet 2024]]/12</f>
        <v>33333.333333333336</v>
      </c>
      <c r="S78" s="161">
        <f>Tabulka2[[#This Row],[Schválený rozpočet 2024]]/12</f>
        <v>33333.333333333336</v>
      </c>
      <c r="T78" s="161">
        <f>Tabulka2[[#This Row],[Schválený rozpočet 2024]]/12</f>
        <v>33333.333333333336</v>
      </c>
      <c r="U78" s="4"/>
    </row>
    <row r="79" spans="1:21" x14ac:dyDescent="0.25">
      <c r="A79" s="2" t="s">
        <v>110</v>
      </c>
      <c r="B79" s="2">
        <v>5512</v>
      </c>
      <c r="C79" s="3">
        <v>5156</v>
      </c>
      <c r="D79" s="1" t="s">
        <v>112</v>
      </c>
      <c r="E79" s="1">
        <v>0</v>
      </c>
      <c r="F79" s="1">
        <v>720</v>
      </c>
      <c r="G79" s="1">
        <v>0</v>
      </c>
      <c r="H79" s="1">
        <v>7</v>
      </c>
      <c r="I79" s="1" t="s">
        <v>24</v>
      </c>
      <c r="J79" s="1" t="s">
        <v>24</v>
      </c>
      <c r="K79" s="1" t="s">
        <v>305</v>
      </c>
      <c r="L79" s="1" t="s">
        <v>305</v>
      </c>
      <c r="M79" s="1" t="s">
        <v>13</v>
      </c>
      <c r="N79" s="4">
        <v>100000</v>
      </c>
      <c r="O79" s="4">
        <v>100000</v>
      </c>
      <c r="P79" s="4">
        <v>100000</v>
      </c>
      <c r="Q79" s="161">
        <v>0</v>
      </c>
      <c r="R79" s="161">
        <f>Tabulka2[[#This Row],[Schválený rozpočet 2024]]/12</f>
        <v>8333.3333333333339</v>
      </c>
      <c r="S79" s="161">
        <f>Tabulka2[[#This Row],[Schválený rozpočet 2024]]/12</f>
        <v>8333.3333333333339</v>
      </c>
      <c r="T79" s="161">
        <f>Tabulka2[[#This Row],[Schválený rozpočet 2024]]/12</f>
        <v>8333.3333333333339</v>
      </c>
      <c r="U79" s="4"/>
    </row>
    <row r="80" spans="1:21" x14ac:dyDescent="0.25">
      <c r="A80" s="2" t="s">
        <v>110</v>
      </c>
      <c r="B80" s="2">
        <v>5512</v>
      </c>
      <c r="C80" s="3">
        <v>5171</v>
      </c>
      <c r="D80" s="1" t="s">
        <v>113</v>
      </c>
      <c r="E80" s="1">
        <v>0</v>
      </c>
      <c r="F80" s="1">
        <v>720</v>
      </c>
      <c r="G80" s="1">
        <v>0</v>
      </c>
      <c r="H80" s="1">
        <v>7</v>
      </c>
      <c r="I80" s="1" t="s">
        <v>24</v>
      </c>
      <c r="J80" s="1" t="s">
        <v>24</v>
      </c>
      <c r="K80" s="1" t="s">
        <v>305</v>
      </c>
      <c r="L80" s="1" t="s">
        <v>305</v>
      </c>
      <c r="M80" s="1" t="s">
        <v>13</v>
      </c>
      <c r="N80" s="4">
        <v>100000</v>
      </c>
      <c r="O80" s="4">
        <v>662000</v>
      </c>
      <c r="P80" s="4">
        <v>100000</v>
      </c>
      <c r="Q80" s="161">
        <v>0</v>
      </c>
      <c r="R80" s="161">
        <f>Tabulka2[[#This Row],[Schválený rozpočet 2024]]/12</f>
        <v>8333.3333333333339</v>
      </c>
      <c r="S80" s="161">
        <f>Tabulka2[[#This Row],[Schválený rozpočet 2024]]/12</f>
        <v>8333.3333333333339</v>
      </c>
      <c r="T80" s="161">
        <f>Tabulka2[[#This Row],[Schválený rozpočet 2024]]/12</f>
        <v>8333.3333333333339</v>
      </c>
      <c r="U80" s="4"/>
    </row>
    <row r="81" spans="1:21" x14ac:dyDescent="0.25">
      <c r="A81" s="2" t="s">
        <v>110</v>
      </c>
      <c r="B81" s="2">
        <v>5512</v>
      </c>
      <c r="C81" s="3">
        <v>6121</v>
      </c>
      <c r="D81" s="1" t="s">
        <v>114</v>
      </c>
      <c r="E81" s="1">
        <v>0</v>
      </c>
      <c r="F81" s="1">
        <v>720</v>
      </c>
      <c r="G81" s="1">
        <v>0</v>
      </c>
      <c r="H81" s="1">
        <v>7</v>
      </c>
      <c r="I81" s="1" t="s">
        <v>24</v>
      </c>
      <c r="J81" s="1" t="s">
        <v>24</v>
      </c>
      <c r="K81" s="1" t="s">
        <v>305</v>
      </c>
      <c r="L81" s="1" t="s">
        <v>305</v>
      </c>
      <c r="M81" s="1" t="s">
        <v>17</v>
      </c>
      <c r="N81" s="4">
        <v>0</v>
      </c>
      <c r="O81" s="4">
        <v>0</v>
      </c>
      <c r="P81" s="4">
        <v>0</v>
      </c>
      <c r="Q81" s="161">
        <v>0</v>
      </c>
      <c r="R81" s="161">
        <f>Tabulka2[[#This Row],[Schválený rozpočet 2024]]/12</f>
        <v>0</v>
      </c>
      <c r="S81" s="161">
        <f>Tabulka2[[#This Row],[Schválený rozpočet 2024]]/12</f>
        <v>0</v>
      </c>
      <c r="T81" s="161">
        <f>Tabulka2[[#This Row],[Schválený rozpočet 2024]]/12</f>
        <v>0</v>
      </c>
      <c r="U81" s="4"/>
    </row>
    <row r="82" spans="1:21" x14ac:dyDescent="0.25">
      <c r="A82" s="2" t="s">
        <v>116</v>
      </c>
      <c r="B82" s="2">
        <v>6112</v>
      </c>
      <c r="C82" s="3">
        <v>5023</v>
      </c>
      <c r="D82" s="1" t="s">
        <v>115</v>
      </c>
      <c r="E82" s="1">
        <v>0</v>
      </c>
      <c r="F82" s="1">
        <v>910</v>
      </c>
      <c r="G82" s="1">
        <v>0</v>
      </c>
      <c r="H82" s="1">
        <v>9</v>
      </c>
      <c r="I82" s="1" t="s">
        <v>44</v>
      </c>
      <c r="J82" s="1" t="s">
        <v>44</v>
      </c>
      <c r="K82" s="1" t="s">
        <v>305</v>
      </c>
      <c r="L82" s="1" t="s">
        <v>305</v>
      </c>
      <c r="M82" s="1" t="s">
        <v>13</v>
      </c>
      <c r="N82" s="4">
        <v>5840000</v>
      </c>
      <c r="O82" s="4">
        <v>5840000</v>
      </c>
      <c r="P82" s="4">
        <v>5840000</v>
      </c>
      <c r="Q82" s="161">
        <v>0</v>
      </c>
      <c r="R82" s="161">
        <f>Tabulka2[[#This Row],[Schválený rozpočet 2024]]/12</f>
        <v>486666.66666666669</v>
      </c>
      <c r="S82" s="161">
        <f>Tabulka2[[#This Row],[Schválený rozpočet 2024]]/12</f>
        <v>486666.66666666669</v>
      </c>
      <c r="T82" s="161">
        <f>Tabulka2[[#This Row],[Schválený rozpočet 2024]]/12</f>
        <v>486666.66666666669</v>
      </c>
      <c r="U82" s="4">
        <f>SUM(P82:P83)</f>
        <v>7470000</v>
      </c>
    </row>
    <row r="83" spans="1:21" x14ac:dyDescent="0.25">
      <c r="A83" s="2" t="s">
        <v>116</v>
      </c>
      <c r="B83" s="2">
        <v>6112</v>
      </c>
      <c r="C83" s="3">
        <v>5031</v>
      </c>
      <c r="D83" s="1" t="s">
        <v>117</v>
      </c>
      <c r="E83" s="1">
        <v>0</v>
      </c>
      <c r="F83" s="1">
        <v>910</v>
      </c>
      <c r="G83" s="1">
        <v>0</v>
      </c>
      <c r="H83" s="1">
        <v>9</v>
      </c>
      <c r="I83" s="1" t="s">
        <v>44</v>
      </c>
      <c r="J83" s="1" t="s">
        <v>44</v>
      </c>
      <c r="K83" s="1" t="s">
        <v>305</v>
      </c>
      <c r="L83" s="1" t="s">
        <v>305</v>
      </c>
      <c r="M83" s="1" t="s">
        <v>13</v>
      </c>
      <c r="N83" s="4">
        <v>1630000</v>
      </c>
      <c r="O83" s="4">
        <v>1630000</v>
      </c>
      <c r="P83" s="4">
        <v>1630000</v>
      </c>
      <c r="Q83" s="161">
        <v>0</v>
      </c>
      <c r="R83" s="161">
        <f>Tabulka2[[#This Row],[Schválený rozpočet 2024]]/12</f>
        <v>135833.33333333334</v>
      </c>
      <c r="S83" s="161">
        <f>Tabulka2[[#This Row],[Schválený rozpočet 2024]]/12</f>
        <v>135833.33333333334</v>
      </c>
      <c r="T83" s="161">
        <f>Tabulka2[[#This Row],[Schválený rozpočet 2024]]/12</f>
        <v>135833.33333333334</v>
      </c>
      <c r="U83" s="4"/>
    </row>
    <row r="84" spans="1:21" x14ac:dyDescent="0.25">
      <c r="A84" s="2" t="s">
        <v>119</v>
      </c>
      <c r="B84" s="2">
        <v>6118</v>
      </c>
      <c r="C84" s="3">
        <v>5021</v>
      </c>
      <c r="D84" s="11" t="s">
        <v>118</v>
      </c>
      <c r="E84" s="1">
        <v>0</v>
      </c>
      <c r="F84" s="1">
        <v>910</v>
      </c>
      <c r="G84" s="1">
        <v>0</v>
      </c>
      <c r="H84" s="1">
        <v>9</v>
      </c>
      <c r="I84" s="1" t="s">
        <v>44</v>
      </c>
      <c r="J84" s="1" t="s">
        <v>44</v>
      </c>
      <c r="K84" s="1" t="s">
        <v>28</v>
      </c>
      <c r="L84" s="152" t="s">
        <v>354</v>
      </c>
      <c r="M84" s="1" t="s">
        <v>13</v>
      </c>
      <c r="N84" s="4">
        <v>0</v>
      </c>
      <c r="O84" s="4">
        <v>252000</v>
      </c>
      <c r="P84" s="4">
        <v>0</v>
      </c>
      <c r="Q84" s="161">
        <v>0</v>
      </c>
      <c r="R84" s="161">
        <f>Tabulka2[[#This Row],[Schválený rozpočet 2024]]/12</f>
        <v>0</v>
      </c>
      <c r="S84" s="161">
        <f>Tabulka2[[#This Row],[Schválený rozpočet 2024]]/12</f>
        <v>0</v>
      </c>
      <c r="T84" s="161">
        <f>Tabulka2[[#This Row],[Schválený rozpočet 2024]]/12</f>
        <v>0</v>
      </c>
      <c r="U84" s="4">
        <f>SUM(P84)</f>
        <v>0</v>
      </c>
    </row>
    <row r="85" spans="1:21" x14ac:dyDescent="0.25">
      <c r="A85" s="2" t="s">
        <v>316</v>
      </c>
      <c r="B85" s="2">
        <v>6117</v>
      </c>
      <c r="C85" s="3">
        <v>5021</v>
      </c>
      <c r="D85" s="11" t="s">
        <v>315</v>
      </c>
      <c r="E85" s="1">
        <v>0</v>
      </c>
      <c r="F85" s="1">
        <v>910</v>
      </c>
      <c r="G85" s="1">
        <v>0</v>
      </c>
      <c r="H85" s="1">
        <v>9</v>
      </c>
      <c r="I85" s="1" t="s">
        <v>44</v>
      </c>
      <c r="J85" s="1" t="s">
        <v>44</v>
      </c>
      <c r="K85" s="1" t="s">
        <v>28</v>
      </c>
      <c r="L85" s="152" t="s">
        <v>354</v>
      </c>
      <c r="M85" s="1" t="s">
        <v>13</v>
      </c>
      <c r="N85" s="4">
        <v>0</v>
      </c>
      <c r="O85" s="4">
        <v>0</v>
      </c>
      <c r="P85" s="4">
        <v>0</v>
      </c>
      <c r="Q85" s="161">
        <v>0</v>
      </c>
      <c r="R85" s="161">
        <f>Tabulka2[[#This Row],[Schválený rozpočet 2024]]/12</f>
        <v>0</v>
      </c>
      <c r="S85" s="161">
        <f>Tabulka2[[#This Row],[Schválený rozpočet 2024]]/12</f>
        <v>0</v>
      </c>
      <c r="T85" s="161">
        <f>Tabulka2[[#This Row],[Schválený rozpočet 2024]]/12</f>
        <v>0</v>
      </c>
      <c r="U85" s="4">
        <f>SUM(P85)</f>
        <v>0</v>
      </c>
    </row>
    <row r="86" spans="1:21" x14ac:dyDescent="0.25">
      <c r="A86" s="2" t="s">
        <v>121</v>
      </c>
      <c r="B86" s="2">
        <v>6171</v>
      </c>
      <c r="C86" s="3">
        <v>5011</v>
      </c>
      <c r="D86" s="1" t="s">
        <v>120</v>
      </c>
      <c r="E86" s="1">
        <v>0</v>
      </c>
      <c r="F86" s="1">
        <v>910</v>
      </c>
      <c r="G86" s="1">
        <v>0</v>
      </c>
      <c r="H86" s="1">
        <v>9</v>
      </c>
      <c r="I86" s="1" t="s">
        <v>44</v>
      </c>
      <c r="J86" s="1" t="s">
        <v>44</v>
      </c>
      <c r="K86" s="1" t="s">
        <v>305</v>
      </c>
      <c r="L86" s="1" t="s">
        <v>305</v>
      </c>
      <c r="M86" s="1" t="s">
        <v>13</v>
      </c>
      <c r="N86" s="4">
        <v>32200000</v>
      </c>
      <c r="O86" s="4">
        <v>33900000</v>
      </c>
      <c r="P86" s="4">
        <v>32200000</v>
      </c>
      <c r="Q86" s="161">
        <v>0</v>
      </c>
      <c r="R86" s="161">
        <f>Tabulka2[[#This Row],[Schválený rozpočet 2024]]/12</f>
        <v>2683333.3333333335</v>
      </c>
      <c r="S86" s="161">
        <f>Tabulka2[[#This Row],[Schválený rozpočet 2024]]/12</f>
        <v>2683333.3333333335</v>
      </c>
      <c r="T86" s="161">
        <f>Tabulka2[[#This Row],[Schválený rozpočet 2024]]/12</f>
        <v>2683333.3333333335</v>
      </c>
      <c r="U86" s="4">
        <f>SUM(P86:P109)</f>
        <v>54350000</v>
      </c>
    </row>
    <row r="87" spans="1:21" x14ac:dyDescent="0.25">
      <c r="A87" s="2" t="s">
        <v>121</v>
      </c>
      <c r="B87" s="2">
        <v>6171</v>
      </c>
      <c r="C87" s="3">
        <v>5021</v>
      </c>
      <c r="D87" s="1" t="s">
        <v>122</v>
      </c>
      <c r="E87" s="1">
        <v>0</v>
      </c>
      <c r="F87" s="1">
        <v>910</v>
      </c>
      <c r="G87" s="1">
        <v>0</v>
      </c>
      <c r="H87" s="1">
        <v>9</v>
      </c>
      <c r="I87" s="1" t="s">
        <v>44</v>
      </c>
      <c r="J87" s="1" t="s">
        <v>44</v>
      </c>
      <c r="K87" s="1" t="s">
        <v>305</v>
      </c>
      <c r="L87" s="1" t="s">
        <v>305</v>
      </c>
      <c r="M87" s="1" t="s">
        <v>13</v>
      </c>
      <c r="N87" s="4">
        <v>1840000</v>
      </c>
      <c r="O87" s="4">
        <v>1840000</v>
      </c>
      <c r="P87" s="4">
        <v>1340000</v>
      </c>
      <c r="Q87" s="161">
        <v>0</v>
      </c>
      <c r="R87" s="161">
        <f>Tabulka2[[#This Row],[Schválený rozpočet 2024]]/12</f>
        <v>111666.66666666667</v>
      </c>
      <c r="S87" s="161">
        <f>Tabulka2[[#This Row],[Schválený rozpočet 2024]]/12</f>
        <v>111666.66666666667</v>
      </c>
      <c r="T87" s="161">
        <f>Tabulka2[[#This Row],[Schválený rozpočet 2024]]/12</f>
        <v>111666.66666666667</v>
      </c>
      <c r="U87" s="4"/>
    </row>
    <row r="88" spans="1:21" x14ac:dyDescent="0.25">
      <c r="A88" s="2" t="s">
        <v>121</v>
      </c>
      <c r="B88" s="2">
        <v>6171</v>
      </c>
      <c r="C88" s="3">
        <v>5031</v>
      </c>
      <c r="D88" s="1" t="s">
        <v>123</v>
      </c>
      <c r="E88" s="1">
        <v>0</v>
      </c>
      <c r="F88" s="1">
        <v>910</v>
      </c>
      <c r="G88" s="1">
        <v>0</v>
      </c>
      <c r="H88" s="1">
        <v>9</v>
      </c>
      <c r="I88" s="1" t="s">
        <v>44</v>
      </c>
      <c r="J88" s="1" t="s">
        <v>44</v>
      </c>
      <c r="K88" s="1" t="s">
        <v>305</v>
      </c>
      <c r="L88" s="1" t="s">
        <v>305</v>
      </c>
      <c r="M88" s="1" t="s">
        <v>13</v>
      </c>
      <c r="N88" s="4">
        <v>8390000</v>
      </c>
      <c r="O88" s="4">
        <v>8815000</v>
      </c>
      <c r="P88" s="4">
        <v>8390000</v>
      </c>
      <c r="Q88" s="161">
        <v>0</v>
      </c>
      <c r="R88" s="161">
        <f>Tabulka2[[#This Row],[Schválený rozpočet 2024]]/12</f>
        <v>699166.66666666663</v>
      </c>
      <c r="S88" s="161">
        <f>Tabulka2[[#This Row],[Schválený rozpočet 2024]]/12</f>
        <v>699166.66666666663</v>
      </c>
      <c r="T88" s="161">
        <f>Tabulka2[[#This Row],[Schválený rozpočet 2024]]/12</f>
        <v>699166.66666666663</v>
      </c>
      <c r="U88" s="4"/>
    </row>
    <row r="89" spans="1:21" x14ac:dyDescent="0.25">
      <c r="A89" s="2" t="s">
        <v>121</v>
      </c>
      <c r="B89" s="2">
        <v>6171</v>
      </c>
      <c r="C89" s="3">
        <v>5032</v>
      </c>
      <c r="D89" s="1" t="s">
        <v>124</v>
      </c>
      <c r="E89" s="1">
        <v>0</v>
      </c>
      <c r="F89" s="1">
        <v>910</v>
      </c>
      <c r="G89" s="1">
        <v>0</v>
      </c>
      <c r="H89" s="1">
        <v>9</v>
      </c>
      <c r="I89" s="1" t="s">
        <v>44</v>
      </c>
      <c r="J89" s="1" t="s">
        <v>44</v>
      </c>
      <c r="K89" s="1" t="s">
        <v>305</v>
      </c>
      <c r="L89" s="1" t="s">
        <v>305</v>
      </c>
      <c r="M89" s="1" t="s">
        <v>13</v>
      </c>
      <c r="N89" s="4">
        <v>2990000</v>
      </c>
      <c r="O89" s="4">
        <v>3143000</v>
      </c>
      <c r="P89" s="4">
        <v>2990000</v>
      </c>
      <c r="Q89" s="161">
        <v>0</v>
      </c>
      <c r="R89" s="161">
        <f>Tabulka2[[#This Row],[Schválený rozpočet 2024]]/12</f>
        <v>249166.66666666666</v>
      </c>
      <c r="S89" s="161">
        <f>Tabulka2[[#This Row],[Schválený rozpočet 2024]]/12</f>
        <v>249166.66666666666</v>
      </c>
      <c r="T89" s="161">
        <f>Tabulka2[[#This Row],[Schválený rozpočet 2024]]/12</f>
        <v>249166.66666666666</v>
      </c>
      <c r="U89" s="4"/>
    </row>
    <row r="90" spans="1:21" x14ac:dyDescent="0.25">
      <c r="A90" s="2" t="s">
        <v>121</v>
      </c>
      <c r="B90" s="2">
        <v>6171</v>
      </c>
      <c r="C90" s="3">
        <v>5424</v>
      </c>
      <c r="D90" s="1" t="s">
        <v>125</v>
      </c>
      <c r="E90" s="1">
        <v>0</v>
      </c>
      <c r="F90" s="1">
        <v>910</v>
      </c>
      <c r="G90" s="1">
        <v>0</v>
      </c>
      <c r="H90" s="1">
        <v>9</v>
      </c>
      <c r="I90" s="1" t="s">
        <v>44</v>
      </c>
      <c r="J90" s="1" t="s">
        <v>44</v>
      </c>
      <c r="K90" s="1" t="s">
        <v>305</v>
      </c>
      <c r="L90" s="1" t="s">
        <v>305</v>
      </c>
      <c r="M90" s="1" t="s">
        <v>13</v>
      </c>
      <c r="N90" s="4">
        <v>230000</v>
      </c>
      <c r="O90" s="4">
        <v>230000</v>
      </c>
      <c r="P90" s="4">
        <v>230000</v>
      </c>
      <c r="Q90" s="161">
        <v>0</v>
      </c>
      <c r="R90" s="161">
        <f>Tabulka2[[#This Row],[Schválený rozpočet 2024]]/12</f>
        <v>19166.666666666668</v>
      </c>
      <c r="S90" s="161">
        <f>Tabulka2[[#This Row],[Schválený rozpočet 2024]]/12</f>
        <v>19166.666666666668</v>
      </c>
      <c r="T90" s="161">
        <f>Tabulka2[[#This Row],[Schválený rozpočet 2024]]/12</f>
        <v>19166.666666666668</v>
      </c>
      <c r="U90" s="4"/>
    </row>
    <row r="91" spans="1:21" x14ac:dyDescent="0.25">
      <c r="A91" s="2" t="s">
        <v>121</v>
      </c>
      <c r="B91" s="2">
        <v>6171</v>
      </c>
      <c r="C91" s="3">
        <v>5038</v>
      </c>
      <c r="D91" s="1" t="s">
        <v>126</v>
      </c>
      <c r="E91" s="1">
        <v>0</v>
      </c>
      <c r="F91" s="1">
        <v>910</v>
      </c>
      <c r="G91" s="1">
        <v>0</v>
      </c>
      <c r="H91" s="1">
        <v>9</v>
      </c>
      <c r="I91" s="1" t="s">
        <v>44</v>
      </c>
      <c r="J91" s="1" t="s">
        <v>44</v>
      </c>
      <c r="K91" s="1" t="s">
        <v>305</v>
      </c>
      <c r="L91" s="1" t="s">
        <v>305</v>
      </c>
      <c r="M91" s="1" t="s">
        <v>13</v>
      </c>
      <c r="N91" s="4">
        <v>170000</v>
      </c>
      <c r="O91" s="4">
        <v>170000</v>
      </c>
      <c r="P91" s="4">
        <v>170000</v>
      </c>
      <c r="Q91" s="161">
        <v>0</v>
      </c>
      <c r="R91" s="161">
        <f>Tabulka2[[#This Row],[Schválený rozpočet 2024]]/12</f>
        <v>14166.666666666666</v>
      </c>
      <c r="S91" s="161">
        <f>Tabulka2[[#This Row],[Schválený rozpočet 2024]]/12</f>
        <v>14166.666666666666</v>
      </c>
      <c r="T91" s="161">
        <f>Tabulka2[[#This Row],[Schválený rozpočet 2024]]/12</f>
        <v>14166.666666666666</v>
      </c>
      <c r="U91" s="4"/>
    </row>
    <row r="92" spans="1:21" x14ac:dyDescent="0.25">
      <c r="A92" s="2" t="s">
        <v>121</v>
      </c>
      <c r="B92" s="2">
        <v>6171</v>
      </c>
      <c r="C92" s="3">
        <v>5136</v>
      </c>
      <c r="D92" s="1" t="s">
        <v>127</v>
      </c>
      <c r="E92" s="1">
        <v>0</v>
      </c>
      <c r="F92" s="1">
        <v>910</v>
      </c>
      <c r="G92" s="1">
        <v>0</v>
      </c>
      <c r="H92" s="1">
        <v>9</v>
      </c>
      <c r="I92" s="1" t="s">
        <v>44</v>
      </c>
      <c r="J92" s="1" t="s">
        <v>44</v>
      </c>
      <c r="K92" s="1" t="s">
        <v>305</v>
      </c>
      <c r="L92" s="1" t="s">
        <v>305</v>
      </c>
      <c r="M92" s="1" t="s">
        <v>13</v>
      </c>
      <c r="N92" s="4">
        <v>40000</v>
      </c>
      <c r="O92" s="4">
        <v>40000</v>
      </c>
      <c r="P92" s="4">
        <v>40000</v>
      </c>
      <c r="Q92" s="161">
        <v>0</v>
      </c>
      <c r="R92" s="161">
        <f>Tabulka2[[#This Row],[Schválený rozpočet 2024]]/12</f>
        <v>3333.3333333333335</v>
      </c>
      <c r="S92" s="161">
        <f>Tabulka2[[#This Row],[Schválený rozpočet 2024]]/12</f>
        <v>3333.3333333333335</v>
      </c>
      <c r="T92" s="161">
        <f>Tabulka2[[#This Row],[Schválený rozpočet 2024]]/12</f>
        <v>3333.3333333333335</v>
      </c>
      <c r="U92" s="4"/>
    </row>
    <row r="93" spans="1:21" x14ac:dyDescent="0.25">
      <c r="A93" s="2" t="s">
        <v>121</v>
      </c>
      <c r="B93" s="2">
        <v>6171</v>
      </c>
      <c r="C93" s="3">
        <v>5137</v>
      </c>
      <c r="D93" s="1" t="s">
        <v>128</v>
      </c>
      <c r="E93" s="1">
        <v>0</v>
      </c>
      <c r="F93" s="1">
        <v>910</v>
      </c>
      <c r="G93" s="1">
        <v>0</v>
      </c>
      <c r="H93" s="1">
        <v>9</v>
      </c>
      <c r="I93" s="1" t="s">
        <v>44</v>
      </c>
      <c r="J93" s="1" t="s">
        <v>44</v>
      </c>
      <c r="K93" s="1" t="s">
        <v>305</v>
      </c>
      <c r="L93" s="1" t="s">
        <v>305</v>
      </c>
      <c r="M93" s="1" t="s">
        <v>13</v>
      </c>
      <c r="N93" s="4">
        <v>450000</v>
      </c>
      <c r="O93" s="4">
        <v>450000</v>
      </c>
      <c r="P93" s="4">
        <v>250000</v>
      </c>
      <c r="Q93" s="161">
        <v>0</v>
      </c>
      <c r="R93" s="161">
        <f>Tabulka2[[#This Row],[Schválený rozpočet 2024]]/12</f>
        <v>20833.333333333332</v>
      </c>
      <c r="S93" s="161">
        <f>Tabulka2[[#This Row],[Schválený rozpočet 2024]]/12</f>
        <v>20833.333333333332</v>
      </c>
      <c r="T93" s="161">
        <f>Tabulka2[[#This Row],[Schválený rozpočet 2024]]/12</f>
        <v>20833.333333333332</v>
      </c>
      <c r="U93" s="4"/>
    </row>
    <row r="94" spans="1:21" x14ac:dyDescent="0.25">
      <c r="A94" s="2" t="s">
        <v>121</v>
      </c>
      <c r="B94" s="2">
        <v>6171</v>
      </c>
      <c r="C94" s="3">
        <v>5139</v>
      </c>
      <c r="D94" s="1" t="s">
        <v>129</v>
      </c>
      <c r="E94" s="1">
        <v>0</v>
      </c>
      <c r="F94" s="1">
        <v>910</v>
      </c>
      <c r="G94" s="1">
        <v>0</v>
      </c>
      <c r="H94" s="1">
        <v>9</v>
      </c>
      <c r="I94" s="1" t="s">
        <v>44</v>
      </c>
      <c r="J94" s="1" t="s">
        <v>44</v>
      </c>
      <c r="K94" s="1" t="s">
        <v>305</v>
      </c>
      <c r="L94" s="1" t="s">
        <v>305</v>
      </c>
      <c r="M94" s="1" t="s">
        <v>13</v>
      </c>
      <c r="N94" s="4">
        <v>590000</v>
      </c>
      <c r="O94" s="4">
        <v>590000</v>
      </c>
      <c r="P94" s="4">
        <v>590000</v>
      </c>
      <c r="Q94" s="161">
        <v>0</v>
      </c>
      <c r="R94" s="161">
        <f>Tabulka2[[#This Row],[Schválený rozpočet 2024]]/12</f>
        <v>49166.666666666664</v>
      </c>
      <c r="S94" s="161">
        <f>Tabulka2[[#This Row],[Schválený rozpočet 2024]]/12</f>
        <v>49166.666666666664</v>
      </c>
      <c r="T94" s="161">
        <f>Tabulka2[[#This Row],[Schválený rozpočet 2024]]/12</f>
        <v>49166.666666666664</v>
      </c>
      <c r="U94" s="4"/>
    </row>
    <row r="95" spans="1:21" x14ac:dyDescent="0.25">
      <c r="A95" s="2" t="s">
        <v>121</v>
      </c>
      <c r="B95" s="2">
        <v>6171</v>
      </c>
      <c r="C95" s="3">
        <v>5156</v>
      </c>
      <c r="D95" s="1" t="s">
        <v>112</v>
      </c>
      <c r="E95" s="1">
        <v>0</v>
      </c>
      <c r="F95" s="1">
        <v>910</v>
      </c>
      <c r="G95" s="1">
        <v>0</v>
      </c>
      <c r="H95" s="1">
        <v>9</v>
      </c>
      <c r="I95" s="1" t="s">
        <v>44</v>
      </c>
      <c r="J95" s="1" t="s">
        <v>44</v>
      </c>
      <c r="K95" s="1" t="s">
        <v>305</v>
      </c>
      <c r="L95" s="1" t="s">
        <v>305</v>
      </c>
      <c r="M95" s="1" t="s">
        <v>13</v>
      </c>
      <c r="N95" s="4">
        <v>170000</v>
      </c>
      <c r="O95" s="4">
        <v>170000</v>
      </c>
      <c r="P95" s="4">
        <v>170000</v>
      </c>
      <c r="Q95" s="161">
        <v>0</v>
      </c>
      <c r="R95" s="161">
        <f>Tabulka2[[#This Row],[Schválený rozpočet 2024]]/12</f>
        <v>14166.666666666666</v>
      </c>
      <c r="S95" s="161">
        <f>Tabulka2[[#This Row],[Schválený rozpočet 2024]]/12</f>
        <v>14166.666666666666</v>
      </c>
      <c r="T95" s="161">
        <f>Tabulka2[[#This Row],[Schválený rozpočet 2024]]/12</f>
        <v>14166.666666666666</v>
      </c>
      <c r="U95" s="4"/>
    </row>
    <row r="96" spans="1:21" x14ac:dyDescent="0.25">
      <c r="A96" s="2" t="s">
        <v>121</v>
      </c>
      <c r="B96" s="2">
        <v>6171</v>
      </c>
      <c r="C96" s="3">
        <v>5161</v>
      </c>
      <c r="D96" s="1" t="s">
        <v>130</v>
      </c>
      <c r="E96" s="1">
        <v>0</v>
      </c>
      <c r="F96" s="1">
        <v>910</v>
      </c>
      <c r="G96" s="1">
        <v>0</v>
      </c>
      <c r="H96" s="1">
        <v>9</v>
      </c>
      <c r="I96" s="1" t="s">
        <v>44</v>
      </c>
      <c r="J96" s="1" t="s">
        <v>44</v>
      </c>
      <c r="K96" s="1" t="s">
        <v>305</v>
      </c>
      <c r="L96" s="1" t="s">
        <v>305</v>
      </c>
      <c r="M96" s="1" t="s">
        <v>13</v>
      </c>
      <c r="N96" s="4">
        <v>290000</v>
      </c>
      <c r="O96" s="4">
        <v>290000</v>
      </c>
      <c r="P96" s="4">
        <v>290000</v>
      </c>
      <c r="Q96" s="161">
        <v>0</v>
      </c>
      <c r="R96" s="161">
        <f>Tabulka2[[#This Row],[Schválený rozpočet 2024]]/12</f>
        <v>24166.666666666668</v>
      </c>
      <c r="S96" s="161">
        <f>Tabulka2[[#This Row],[Schválený rozpočet 2024]]/12</f>
        <v>24166.666666666668</v>
      </c>
      <c r="T96" s="161">
        <f>Tabulka2[[#This Row],[Schválený rozpočet 2024]]/12</f>
        <v>24166.666666666668</v>
      </c>
      <c r="U96" s="4"/>
    </row>
    <row r="97" spans="1:21" x14ac:dyDescent="0.25">
      <c r="A97" s="2" t="s">
        <v>121</v>
      </c>
      <c r="B97" s="2">
        <v>6171</v>
      </c>
      <c r="C97" s="3">
        <v>5162</v>
      </c>
      <c r="D97" s="1" t="s">
        <v>131</v>
      </c>
      <c r="E97" s="1">
        <v>0</v>
      </c>
      <c r="F97" s="1">
        <v>910</v>
      </c>
      <c r="G97" s="1">
        <v>0</v>
      </c>
      <c r="H97" s="1">
        <v>9</v>
      </c>
      <c r="I97" s="1" t="s">
        <v>44</v>
      </c>
      <c r="J97" s="1" t="s">
        <v>44</v>
      </c>
      <c r="K97" s="1" t="s">
        <v>305</v>
      </c>
      <c r="L97" s="1" t="s">
        <v>305</v>
      </c>
      <c r="M97" s="1" t="s">
        <v>13</v>
      </c>
      <c r="N97" s="4">
        <v>510000</v>
      </c>
      <c r="O97" s="4">
        <v>510000</v>
      </c>
      <c r="P97" s="4">
        <v>510000</v>
      </c>
      <c r="Q97" s="161">
        <v>0</v>
      </c>
      <c r="R97" s="161">
        <f>Tabulka2[[#This Row],[Schválený rozpočet 2024]]/12</f>
        <v>42500</v>
      </c>
      <c r="S97" s="161">
        <f>Tabulka2[[#This Row],[Schválený rozpočet 2024]]/12</f>
        <v>42500</v>
      </c>
      <c r="T97" s="161">
        <f>Tabulka2[[#This Row],[Schválený rozpočet 2024]]/12</f>
        <v>42500</v>
      </c>
      <c r="U97" s="4"/>
    </row>
    <row r="98" spans="1:21" x14ac:dyDescent="0.25">
      <c r="A98" s="2" t="s">
        <v>121</v>
      </c>
      <c r="B98" s="2">
        <v>6171</v>
      </c>
      <c r="C98" s="3">
        <v>5164</v>
      </c>
      <c r="D98" s="1" t="s">
        <v>132</v>
      </c>
      <c r="E98" s="1">
        <v>0</v>
      </c>
      <c r="F98" s="1">
        <v>910</v>
      </c>
      <c r="G98" s="1">
        <v>0</v>
      </c>
      <c r="H98" s="1">
        <v>9</v>
      </c>
      <c r="I98" s="1" t="s">
        <v>44</v>
      </c>
      <c r="J98" s="1" t="s">
        <v>44</v>
      </c>
      <c r="K98" s="1" t="s">
        <v>305</v>
      </c>
      <c r="L98" s="1" t="s">
        <v>305</v>
      </c>
      <c r="M98" s="1" t="s">
        <v>13</v>
      </c>
      <c r="N98" s="12">
        <v>40000</v>
      </c>
      <c r="O98" s="12">
        <v>40000</v>
      </c>
      <c r="P98" s="12">
        <v>40000</v>
      </c>
      <c r="Q98" s="161">
        <v>0</v>
      </c>
      <c r="R98" s="161">
        <f>Tabulka2[[#This Row],[Schválený rozpočet 2024]]/12</f>
        <v>3333.3333333333335</v>
      </c>
      <c r="S98" s="161">
        <f>Tabulka2[[#This Row],[Schválený rozpočet 2024]]/12</f>
        <v>3333.3333333333335</v>
      </c>
      <c r="T98" s="161">
        <f>Tabulka2[[#This Row],[Schválený rozpočet 2024]]/12</f>
        <v>3333.3333333333335</v>
      </c>
      <c r="U98" s="12"/>
    </row>
    <row r="99" spans="1:21" x14ac:dyDescent="0.25">
      <c r="A99" s="2" t="s">
        <v>121</v>
      </c>
      <c r="B99" s="2">
        <v>6171</v>
      </c>
      <c r="C99" s="3">
        <v>5166</v>
      </c>
      <c r="D99" s="1" t="s">
        <v>133</v>
      </c>
      <c r="E99" s="1">
        <v>0</v>
      </c>
      <c r="F99" s="1">
        <v>910</v>
      </c>
      <c r="G99" s="1">
        <v>0</v>
      </c>
      <c r="H99" s="1">
        <v>9</v>
      </c>
      <c r="I99" s="1" t="s">
        <v>44</v>
      </c>
      <c r="J99" s="1" t="s">
        <v>44</v>
      </c>
      <c r="K99" s="1" t="s">
        <v>305</v>
      </c>
      <c r="L99" s="1" t="s">
        <v>305</v>
      </c>
      <c r="M99" s="1" t="s">
        <v>13</v>
      </c>
      <c r="N99" s="4">
        <v>230000</v>
      </c>
      <c r="O99" s="4">
        <v>230000</v>
      </c>
      <c r="P99" s="4">
        <v>230000</v>
      </c>
      <c r="Q99" s="161">
        <v>0</v>
      </c>
      <c r="R99" s="161">
        <f>Tabulka2[[#This Row],[Schválený rozpočet 2024]]/12</f>
        <v>19166.666666666668</v>
      </c>
      <c r="S99" s="161">
        <f>Tabulka2[[#This Row],[Schválený rozpočet 2024]]/12</f>
        <v>19166.666666666668</v>
      </c>
      <c r="T99" s="161">
        <f>Tabulka2[[#This Row],[Schválený rozpočet 2024]]/12</f>
        <v>19166.666666666668</v>
      </c>
      <c r="U99" s="4"/>
    </row>
    <row r="100" spans="1:21" x14ac:dyDescent="0.25">
      <c r="A100" s="2" t="s">
        <v>121</v>
      </c>
      <c r="B100" s="2">
        <v>6171</v>
      </c>
      <c r="C100" s="3">
        <v>5167</v>
      </c>
      <c r="D100" s="1" t="s">
        <v>134</v>
      </c>
      <c r="E100" s="1">
        <v>0</v>
      </c>
      <c r="F100" s="1">
        <v>910</v>
      </c>
      <c r="G100" s="1">
        <v>0</v>
      </c>
      <c r="H100" s="1">
        <v>9</v>
      </c>
      <c r="I100" s="1" t="s">
        <v>44</v>
      </c>
      <c r="J100" s="1" t="s">
        <v>44</v>
      </c>
      <c r="K100" s="1" t="s">
        <v>305</v>
      </c>
      <c r="L100" s="1" t="s">
        <v>305</v>
      </c>
      <c r="M100" s="1" t="s">
        <v>13</v>
      </c>
      <c r="N100" s="4">
        <v>570000</v>
      </c>
      <c r="O100" s="4">
        <v>675000</v>
      </c>
      <c r="P100" s="4">
        <v>570000</v>
      </c>
      <c r="Q100" s="161">
        <v>0</v>
      </c>
      <c r="R100" s="161">
        <f>Tabulka2[[#This Row],[Schválený rozpočet 2024]]/12</f>
        <v>47500</v>
      </c>
      <c r="S100" s="161">
        <f>Tabulka2[[#This Row],[Schválený rozpočet 2024]]/12</f>
        <v>47500</v>
      </c>
      <c r="T100" s="161">
        <f>Tabulka2[[#This Row],[Schválený rozpočet 2024]]/12</f>
        <v>47500</v>
      </c>
      <c r="U100" s="4"/>
    </row>
    <row r="101" spans="1:21" x14ac:dyDescent="0.25">
      <c r="A101" s="2" t="s">
        <v>121</v>
      </c>
      <c r="B101" s="2">
        <v>6171</v>
      </c>
      <c r="C101" s="3">
        <v>5169</v>
      </c>
      <c r="D101" s="1" t="s">
        <v>135</v>
      </c>
      <c r="E101" s="1">
        <v>0</v>
      </c>
      <c r="F101" s="1">
        <v>910</v>
      </c>
      <c r="G101" s="1">
        <v>0</v>
      </c>
      <c r="H101" s="1">
        <v>9</v>
      </c>
      <c r="I101" s="1" t="s">
        <v>44</v>
      </c>
      <c r="J101" s="1" t="s">
        <v>44</v>
      </c>
      <c r="K101" s="1" t="s">
        <v>305</v>
      </c>
      <c r="L101" s="1" t="s">
        <v>305</v>
      </c>
      <c r="M101" s="1" t="s">
        <v>13</v>
      </c>
      <c r="N101" s="4">
        <v>1900000</v>
      </c>
      <c r="O101" s="4">
        <v>1975000</v>
      </c>
      <c r="P101" s="4">
        <v>1900000</v>
      </c>
      <c r="Q101" s="161">
        <v>0</v>
      </c>
      <c r="R101" s="161">
        <f>Tabulka2[[#This Row],[Schválený rozpočet 2024]]/12</f>
        <v>158333.33333333334</v>
      </c>
      <c r="S101" s="161">
        <f>Tabulka2[[#This Row],[Schválený rozpočet 2024]]/12</f>
        <v>158333.33333333334</v>
      </c>
      <c r="T101" s="161">
        <f>Tabulka2[[#This Row],[Schválený rozpočet 2024]]/12</f>
        <v>158333.33333333334</v>
      </c>
      <c r="U101" s="4"/>
    </row>
    <row r="102" spans="1:21" x14ac:dyDescent="0.25">
      <c r="A102" s="2" t="s">
        <v>121</v>
      </c>
      <c r="B102" s="2">
        <v>6171</v>
      </c>
      <c r="C102" s="3">
        <v>5171</v>
      </c>
      <c r="D102" s="1" t="s">
        <v>136</v>
      </c>
      <c r="E102" s="1">
        <v>0</v>
      </c>
      <c r="F102" s="1">
        <v>910</v>
      </c>
      <c r="G102" s="1">
        <v>0</v>
      </c>
      <c r="H102" s="1">
        <v>9</v>
      </c>
      <c r="I102" s="1" t="s">
        <v>44</v>
      </c>
      <c r="J102" s="1" t="s">
        <v>44</v>
      </c>
      <c r="K102" s="1" t="s">
        <v>305</v>
      </c>
      <c r="L102" s="1" t="s">
        <v>305</v>
      </c>
      <c r="M102" s="1" t="s">
        <v>13</v>
      </c>
      <c r="N102" s="4">
        <v>110000</v>
      </c>
      <c r="O102" s="4">
        <v>110000</v>
      </c>
      <c r="P102" s="4">
        <v>110000</v>
      </c>
      <c r="Q102" s="161">
        <v>0</v>
      </c>
      <c r="R102" s="161">
        <f>Tabulka2[[#This Row],[Schválený rozpočet 2024]]/12</f>
        <v>9166.6666666666661</v>
      </c>
      <c r="S102" s="161">
        <f>Tabulka2[[#This Row],[Schválený rozpočet 2024]]/12</f>
        <v>9166.6666666666661</v>
      </c>
      <c r="T102" s="161">
        <f>Tabulka2[[#This Row],[Schválený rozpočet 2024]]/12</f>
        <v>9166.6666666666661</v>
      </c>
      <c r="U102" s="4"/>
    </row>
    <row r="103" spans="1:21" x14ac:dyDescent="0.25">
      <c r="A103" s="2" t="s">
        <v>121</v>
      </c>
      <c r="B103" s="2">
        <v>6171</v>
      </c>
      <c r="C103" s="3">
        <v>5172</v>
      </c>
      <c r="D103" s="1" t="s">
        <v>137</v>
      </c>
      <c r="E103" s="1">
        <v>0</v>
      </c>
      <c r="F103" s="1">
        <v>910</v>
      </c>
      <c r="G103" s="1">
        <v>0</v>
      </c>
      <c r="H103" s="1">
        <v>9</v>
      </c>
      <c r="I103" s="1" t="s">
        <v>44</v>
      </c>
      <c r="J103" s="1" t="s">
        <v>44</v>
      </c>
      <c r="K103" s="1" t="s">
        <v>305</v>
      </c>
      <c r="L103" s="1" t="s">
        <v>305</v>
      </c>
      <c r="M103" s="1" t="s">
        <v>13</v>
      </c>
      <c r="N103" s="4">
        <v>120000</v>
      </c>
      <c r="O103" s="4">
        <v>120000</v>
      </c>
      <c r="P103" s="4">
        <v>120000</v>
      </c>
      <c r="Q103" s="161">
        <v>0</v>
      </c>
      <c r="R103" s="161">
        <f>Tabulka2[[#This Row],[Schválený rozpočet 2024]]/12</f>
        <v>10000</v>
      </c>
      <c r="S103" s="161">
        <f>Tabulka2[[#This Row],[Schválený rozpočet 2024]]/12</f>
        <v>10000</v>
      </c>
      <c r="T103" s="161">
        <f>Tabulka2[[#This Row],[Schválený rozpočet 2024]]/12</f>
        <v>10000</v>
      </c>
      <c r="U103" s="4"/>
    </row>
    <row r="104" spans="1:21" x14ac:dyDescent="0.25">
      <c r="A104" s="2" t="s">
        <v>121</v>
      </c>
      <c r="B104" s="2">
        <v>6171</v>
      </c>
      <c r="C104" s="3">
        <v>5173</v>
      </c>
      <c r="D104" s="1" t="s">
        <v>138</v>
      </c>
      <c r="E104" s="1">
        <v>0</v>
      </c>
      <c r="F104" s="1">
        <v>910</v>
      </c>
      <c r="G104" s="1">
        <v>0</v>
      </c>
      <c r="H104" s="1">
        <v>9</v>
      </c>
      <c r="I104" s="1" t="s">
        <v>44</v>
      </c>
      <c r="J104" s="1" t="s">
        <v>44</v>
      </c>
      <c r="K104" s="1" t="s">
        <v>305</v>
      </c>
      <c r="L104" s="1" t="s">
        <v>305</v>
      </c>
      <c r="M104" s="1" t="s">
        <v>13</v>
      </c>
      <c r="N104" s="4">
        <v>60000</v>
      </c>
      <c r="O104" s="4">
        <v>60000</v>
      </c>
      <c r="P104" s="4">
        <v>60000</v>
      </c>
      <c r="Q104" s="161">
        <v>0</v>
      </c>
      <c r="R104" s="161">
        <f>Tabulka2[[#This Row],[Schválený rozpočet 2024]]/12</f>
        <v>5000</v>
      </c>
      <c r="S104" s="161">
        <f>Tabulka2[[#This Row],[Schválený rozpočet 2024]]/12</f>
        <v>5000</v>
      </c>
      <c r="T104" s="161">
        <f>Tabulka2[[#This Row],[Schválený rozpočet 2024]]/12</f>
        <v>5000</v>
      </c>
      <c r="U104" s="4"/>
    </row>
    <row r="105" spans="1:21" x14ac:dyDescent="0.25">
      <c r="A105" s="2" t="s">
        <v>121</v>
      </c>
      <c r="B105" s="2">
        <v>6171</v>
      </c>
      <c r="C105" s="3">
        <v>5499</v>
      </c>
      <c r="D105" s="1" t="s">
        <v>139</v>
      </c>
      <c r="E105" s="1">
        <v>0</v>
      </c>
      <c r="F105" s="1">
        <v>910</v>
      </c>
      <c r="G105" s="1">
        <v>0</v>
      </c>
      <c r="H105" s="1">
        <v>9</v>
      </c>
      <c r="I105" s="1" t="s">
        <v>44</v>
      </c>
      <c r="J105" s="1" t="s">
        <v>44</v>
      </c>
      <c r="K105" s="1" t="s">
        <v>310</v>
      </c>
      <c r="L105" s="1" t="s">
        <v>305</v>
      </c>
      <c r="M105" s="1" t="s">
        <v>13</v>
      </c>
      <c r="N105" s="4">
        <v>3000000</v>
      </c>
      <c r="O105" s="4">
        <v>3000000</v>
      </c>
      <c r="P105" s="4">
        <v>3000000</v>
      </c>
      <c r="Q105" s="161">
        <v>0</v>
      </c>
      <c r="R105" s="161">
        <f>Tabulka2[[#This Row],[Schválený rozpočet 2024]]/12</f>
        <v>250000</v>
      </c>
      <c r="S105" s="161">
        <f>Tabulka2[[#This Row],[Schválený rozpočet 2024]]/12</f>
        <v>250000</v>
      </c>
      <c r="T105" s="161">
        <f>Tabulka2[[#This Row],[Schválený rozpočet 2024]]/12</f>
        <v>250000</v>
      </c>
      <c r="U105" s="4"/>
    </row>
    <row r="106" spans="1:21" x14ac:dyDescent="0.25">
      <c r="A106" s="2" t="s">
        <v>121</v>
      </c>
      <c r="B106" s="2">
        <v>6171</v>
      </c>
      <c r="C106" s="3">
        <v>5199</v>
      </c>
      <c r="D106" s="1" t="s">
        <v>140</v>
      </c>
      <c r="E106" s="1">
        <v>0</v>
      </c>
      <c r="F106" s="1">
        <v>910</v>
      </c>
      <c r="G106" s="1">
        <v>0</v>
      </c>
      <c r="H106" s="1">
        <v>9</v>
      </c>
      <c r="I106" s="1" t="s">
        <v>44</v>
      </c>
      <c r="J106" s="1" t="s">
        <v>44</v>
      </c>
      <c r="K106" s="1" t="s">
        <v>305</v>
      </c>
      <c r="L106" s="1" t="s">
        <v>305</v>
      </c>
      <c r="M106" s="1" t="s">
        <v>13</v>
      </c>
      <c r="N106" s="4">
        <v>50000</v>
      </c>
      <c r="O106" s="4">
        <v>50000</v>
      </c>
      <c r="P106" s="4">
        <v>50000</v>
      </c>
      <c r="Q106" s="161">
        <v>0</v>
      </c>
      <c r="R106" s="161">
        <f>Tabulka2[[#This Row],[Schválený rozpočet 2024]]/12</f>
        <v>4166.666666666667</v>
      </c>
      <c r="S106" s="161">
        <f>Tabulka2[[#This Row],[Schválený rozpočet 2024]]/12</f>
        <v>4166.666666666667</v>
      </c>
      <c r="T106" s="161">
        <f>Tabulka2[[#This Row],[Schválený rozpočet 2024]]/12</f>
        <v>4166.666666666667</v>
      </c>
      <c r="U106" s="4"/>
    </row>
    <row r="107" spans="1:21" x14ac:dyDescent="0.25">
      <c r="A107" s="2" t="s">
        <v>121</v>
      </c>
      <c r="B107" s="2">
        <v>6171</v>
      </c>
      <c r="C107" s="3">
        <v>6122</v>
      </c>
      <c r="D107" s="1" t="s">
        <v>86</v>
      </c>
      <c r="E107" s="1">
        <v>0</v>
      </c>
      <c r="F107" s="1">
        <v>910</v>
      </c>
      <c r="G107" s="1">
        <v>0</v>
      </c>
      <c r="H107" s="1">
        <v>9</v>
      </c>
      <c r="I107" s="1" t="s">
        <v>44</v>
      </c>
      <c r="J107" s="1" t="s">
        <v>44</v>
      </c>
      <c r="K107" s="1" t="s">
        <v>305</v>
      </c>
      <c r="L107" s="1" t="s">
        <v>305</v>
      </c>
      <c r="M107" s="1" t="s">
        <v>17</v>
      </c>
      <c r="N107" s="4">
        <v>100000</v>
      </c>
      <c r="O107" s="4">
        <v>100000</v>
      </c>
      <c r="P107" s="4">
        <v>100000</v>
      </c>
      <c r="Q107" s="161">
        <v>0</v>
      </c>
      <c r="R107" s="161">
        <f>Tabulka2[[#This Row],[Schválený rozpočet 2024]]/12</f>
        <v>8333.3333333333339</v>
      </c>
      <c r="S107" s="161">
        <f>Tabulka2[[#This Row],[Schválený rozpočet 2024]]/12</f>
        <v>8333.3333333333339</v>
      </c>
      <c r="T107" s="161">
        <f>Tabulka2[[#This Row],[Schválený rozpočet 2024]]/12</f>
        <v>8333.3333333333339</v>
      </c>
      <c r="U107" s="4"/>
    </row>
    <row r="108" spans="1:21" x14ac:dyDescent="0.25">
      <c r="A108" s="2" t="s">
        <v>121</v>
      </c>
      <c r="B108" s="2">
        <v>6171</v>
      </c>
      <c r="C108" s="3">
        <v>6121</v>
      </c>
      <c r="D108" s="1" t="s">
        <v>141</v>
      </c>
      <c r="E108" s="1">
        <v>0</v>
      </c>
      <c r="F108" s="1">
        <v>910</v>
      </c>
      <c r="G108" s="1">
        <v>0</v>
      </c>
      <c r="H108" s="1">
        <v>9</v>
      </c>
      <c r="I108" s="1" t="s">
        <v>44</v>
      </c>
      <c r="J108" s="1" t="s">
        <v>44</v>
      </c>
      <c r="K108" s="1" t="s">
        <v>305</v>
      </c>
      <c r="L108" s="1" t="s">
        <v>305</v>
      </c>
      <c r="M108" s="1" t="s">
        <v>17</v>
      </c>
      <c r="N108" s="4">
        <v>100000</v>
      </c>
      <c r="O108" s="4">
        <v>100000</v>
      </c>
      <c r="P108" s="4">
        <v>100000</v>
      </c>
      <c r="Q108" s="161">
        <v>0</v>
      </c>
      <c r="R108" s="161">
        <f>Tabulka2[[#This Row],[Schválený rozpočet 2024]]/12</f>
        <v>8333.3333333333339</v>
      </c>
      <c r="S108" s="161">
        <f>Tabulka2[[#This Row],[Schválený rozpočet 2024]]/12</f>
        <v>8333.3333333333339</v>
      </c>
      <c r="T108" s="161">
        <f>Tabulka2[[#This Row],[Schválený rozpočet 2024]]/12</f>
        <v>8333.3333333333339</v>
      </c>
      <c r="U108" s="4"/>
    </row>
    <row r="109" spans="1:21" x14ac:dyDescent="0.25">
      <c r="A109" s="2" t="s">
        <v>121</v>
      </c>
      <c r="B109" s="2">
        <v>6171</v>
      </c>
      <c r="C109" s="3">
        <v>6125</v>
      </c>
      <c r="D109" s="1" t="s">
        <v>142</v>
      </c>
      <c r="E109" s="1">
        <v>0</v>
      </c>
      <c r="F109" s="1">
        <v>910</v>
      </c>
      <c r="G109" s="1">
        <v>0</v>
      </c>
      <c r="H109" s="1">
        <v>9</v>
      </c>
      <c r="I109" s="1" t="s">
        <v>44</v>
      </c>
      <c r="J109" s="1" t="s">
        <v>44</v>
      </c>
      <c r="K109" s="1" t="s">
        <v>305</v>
      </c>
      <c r="L109" s="1" t="s">
        <v>305</v>
      </c>
      <c r="M109" s="1" t="s">
        <v>17</v>
      </c>
      <c r="N109" s="4">
        <v>1900000</v>
      </c>
      <c r="O109" s="4">
        <v>1900000</v>
      </c>
      <c r="P109" s="4">
        <v>900000</v>
      </c>
      <c r="Q109" s="161">
        <v>0</v>
      </c>
      <c r="R109" s="161">
        <f>Tabulka2[[#This Row],[Schválený rozpočet 2024]]/12</f>
        <v>75000</v>
      </c>
      <c r="S109" s="161">
        <f>Tabulka2[[#This Row],[Schválený rozpočet 2024]]/12</f>
        <v>75000</v>
      </c>
      <c r="T109" s="161">
        <f>Tabulka2[[#This Row],[Schválený rozpočet 2024]]/12</f>
        <v>75000</v>
      </c>
      <c r="U109" s="4"/>
    </row>
    <row r="110" spans="1:21" x14ac:dyDescent="0.25">
      <c r="A110" s="2" t="s">
        <v>121</v>
      </c>
      <c r="B110" s="2">
        <v>6171</v>
      </c>
      <c r="C110" s="3">
        <v>5139</v>
      </c>
      <c r="D110" s="1" t="s">
        <v>143</v>
      </c>
      <c r="E110" s="1">
        <v>0</v>
      </c>
      <c r="F110" s="1">
        <v>940</v>
      </c>
      <c r="G110" s="1">
        <v>0</v>
      </c>
      <c r="H110" s="1">
        <v>9</v>
      </c>
      <c r="I110" s="1" t="s">
        <v>33</v>
      </c>
      <c r="J110" s="1" t="s">
        <v>33</v>
      </c>
      <c r="K110" s="1" t="s">
        <v>305</v>
      </c>
      <c r="L110" s="1" t="s">
        <v>305</v>
      </c>
      <c r="M110" s="1" t="s">
        <v>13</v>
      </c>
      <c r="N110" s="4">
        <v>250000</v>
      </c>
      <c r="O110" s="4">
        <v>250000</v>
      </c>
      <c r="P110" s="4">
        <v>250000</v>
      </c>
      <c r="Q110" s="161">
        <v>0</v>
      </c>
      <c r="R110" s="161">
        <f>Tabulka2[[#This Row],[Schválený rozpočet 2024]]/12</f>
        <v>20833.333333333332</v>
      </c>
      <c r="S110" s="161">
        <f>Tabulka2[[#This Row],[Schválený rozpočet 2024]]/12</f>
        <v>20833.333333333332</v>
      </c>
      <c r="T110" s="161">
        <f>Tabulka2[[#This Row],[Schválený rozpočet 2024]]/12</f>
        <v>20833.333333333332</v>
      </c>
      <c r="U110" s="4">
        <f>SUM(P110:P115)</f>
        <v>4400000</v>
      </c>
    </row>
    <row r="111" spans="1:21" x14ac:dyDescent="0.25">
      <c r="A111" s="2" t="s">
        <v>121</v>
      </c>
      <c r="B111" s="2">
        <v>6171</v>
      </c>
      <c r="C111" s="3">
        <v>5151</v>
      </c>
      <c r="D111" s="1" t="s">
        <v>144</v>
      </c>
      <c r="E111" s="1">
        <v>0</v>
      </c>
      <c r="F111" s="1">
        <v>940</v>
      </c>
      <c r="G111" s="1">
        <v>0</v>
      </c>
      <c r="H111" s="1">
        <v>9</v>
      </c>
      <c r="I111" s="1" t="s">
        <v>33</v>
      </c>
      <c r="J111" s="1" t="s">
        <v>33</v>
      </c>
      <c r="K111" s="1" t="s">
        <v>305</v>
      </c>
      <c r="L111" s="1" t="s">
        <v>305</v>
      </c>
      <c r="M111" s="1" t="s">
        <v>13</v>
      </c>
      <c r="N111" s="4">
        <v>200000</v>
      </c>
      <c r="O111" s="4">
        <v>200000</v>
      </c>
      <c r="P111" s="4">
        <v>200000</v>
      </c>
      <c r="Q111" s="161">
        <v>0</v>
      </c>
      <c r="R111" s="161">
        <f>Tabulka2[[#This Row],[Schválený rozpočet 2024]]/12</f>
        <v>16666.666666666668</v>
      </c>
      <c r="S111" s="161">
        <f>Tabulka2[[#This Row],[Schválený rozpočet 2024]]/12</f>
        <v>16666.666666666668</v>
      </c>
      <c r="T111" s="161">
        <f>Tabulka2[[#This Row],[Schválený rozpočet 2024]]/12</f>
        <v>16666.666666666668</v>
      </c>
      <c r="U111" s="4"/>
    </row>
    <row r="112" spans="1:21" x14ac:dyDescent="0.25">
      <c r="A112" s="2" t="s">
        <v>121</v>
      </c>
      <c r="B112" s="2">
        <v>6171</v>
      </c>
      <c r="C112" s="3">
        <v>5152</v>
      </c>
      <c r="D112" s="1" t="s">
        <v>145</v>
      </c>
      <c r="E112" s="1">
        <v>0</v>
      </c>
      <c r="F112" s="1">
        <v>940</v>
      </c>
      <c r="G112" s="1">
        <v>0</v>
      </c>
      <c r="H112" s="1">
        <v>9</v>
      </c>
      <c r="I112" s="1" t="s">
        <v>33</v>
      </c>
      <c r="J112" s="1" t="s">
        <v>33</v>
      </c>
      <c r="K112" s="1" t="s">
        <v>305</v>
      </c>
      <c r="L112" s="1" t="s">
        <v>305</v>
      </c>
      <c r="M112" s="1" t="s">
        <v>13</v>
      </c>
      <c r="N112" s="4">
        <v>950000</v>
      </c>
      <c r="O112" s="4">
        <v>950000</v>
      </c>
      <c r="P112" s="4">
        <v>1050000</v>
      </c>
      <c r="Q112" s="161">
        <v>0</v>
      </c>
      <c r="R112" s="161">
        <f>Tabulka2[[#This Row],[Schválený rozpočet 2024]]/12</f>
        <v>87500</v>
      </c>
      <c r="S112" s="161">
        <f>Tabulka2[[#This Row],[Schválený rozpočet 2024]]/12</f>
        <v>87500</v>
      </c>
      <c r="T112" s="161">
        <f>Tabulka2[[#This Row],[Schválený rozpočet 2024]]/12</f>
        <v>87500</v>
      </c>
      <c r="U112" s="4"/>
    </row>
    <row r="113" spans="1:21" x14ac:dyDescent="0.25">
      <c r="A113" s="2" t="s">
        <v>121</v>
      </c>
      <c r="B113" s="2">
        <v>6171</v>
      </c>
      <c r="C113" s="3">
        <v>5154</v>
      </c>
      <c r="D113" s="1" t="s">
        <v>71</v>
      </c>
      <c r="E113" s="1">
        <v>0</v>
      </c>
      <c r="F113" s="1">
        <v>940</v>
      </c>
      <c r="G113" s="1">
        <v>0</v>
      </c>
      <c r="H113" s="1">
        <v>9</v>
      </c>
      <c r="I113" s="1" t="s">
        <v>33</v>
      </c>
      <c r="J113" s="1" t="s">
        <v>33</v>
      </c>
      <c r="K113" s="1" t="s">
        <v>305</v>
      </c>
      <c r="L113" s="1" t="s">
        <v>305</v>
      </c>
      <c r="M113" s="1" t="s">
        <v>13</v>
      </c>
      <c r="N113" s="4">
        <v>2000000</v>
      </c>
      <c r="O113" s="4">
        <v>2000000</v>
      </c>
      <c r="P113" s="4">
        <v>1200000</v>
      </c>
      <c r="Q113" s="161">
        <v>0</v>
      </c>
      <c r="R113" s="161">
        <f>Tabulka2[[#This Row],[Schválený rozpočet 2024]]/12</f>
        <v>100000</v>
      </c>
      <c r="S113" s="161">
        <f>Tabulka2[[#This Row],[Schválený rozpočet 2024]]/12</f>
        <v>100000</v>
      </c>
      <c r="T113" s="161">
        <f>Tabulka2[[#This Row],[Schválený rozpočet 2024]]/12</f>
        <v>100000</v>
      </c>
      <c r="U113" s="4"/>
    </row>
    <row r="114" spans="1:21" x14ac:dyDescent="0.25">
      <c r="A114" s="2" t="s">
        <v>121</v>
      </c>
      <c r="B114" s="2">
        <v>6171</v>
      </c>
      <c r="C114" s="3">
        <v>5171</v>
      </c>
      <c r="D114" s="1" t="s">
        <v>146</v>
      </c>
      <c r="E114" s="1">
        <v>0</v>
      </c>
      <c r="F114" s="1">
        <v>940</v>
      </c>
      <c r="G114" s="1">
        <v>0</v>
      </c>
      <c r="H114" s="1">
        <v>9</v>
      </c>
      <c r="I114" s="1" t="s">
        <v>33</v>
      </c>
      <c r="J114" s="1" t="s">
        <v>33</v>
      </c>
      <c r="K114" s="1" t="s">
        <v>305</v>
      </c>
      <c r="L114" s="1" t="s">
        <v>305</v>
      </c>
      <c r="M114" s="1" t="s">
        <v>13</v>
      </c>
      <c r="N114" s="4">
        <v>900000</v>
      </c>
      <c r="O114" s="4">
        <v>900000</v>
      </c>
      <c r="P114" s="4">
        <v>1000000</v>
      </c>
      <c r="Q114" s="161">
        <v>0</v>
      </c>
      <c r="R114" s="161">
        <f>Tabulka2[[#This Row],[Schválený rozpočet 2024]]/12</f>
        <v>83333.333333333328</v>
      </c>
      <c r="S114" s="161">
        <f>Tabulka2[[#This Row],[Schválený rozpočet 2024]]/12</f>
        <v>83333.333333333328</v>
      </c>
      <c r="T114" s="161">
        <f>Tabulka2[[#This Row],[Schválený rozpočet 2024]]/12</f>
        <v>83333.333333333328</v>
      </c>
      <c r="U114" s="4"/>
    </row>
    <row r="115" spans="1:21" x14ac:dyDescent="0.25">
      <c r="A115" s="2" t="s">
        <v>121</v>
      </c>
      <c r="B115" s="2">
        <v>6171</v>
      </c>
      <c r="C115" s="3">
        <v>5169</v>
      </c>
      <c r="D115" s="1" t="s">
        <v>50</v>
      </c>
      <c r="E115" s="1">
        <v>0</v>
      </c>
      <c r="F115" s="1">
        <v>940</v>
      </c>
      <c r="G115" s="1">
        <v>0</v>
      </c>
      <c r="H115" s="1">
        <v>9</v>
      </c>
      <c r="I115" s="1" t="s">
        <v>33</v>
      </c>
      <c r="J115" s="1" t="s">
        <v>33</v>
      </c>
      <c r="K115" s="1" t="s">
        <v>305</v>
      </c>
      <c r="L115" s="1" t="s">
        <v>305</v>
      </c>
      <c r="M115" s="1" t="s">
        <v>13</v>
      </c>
      <c r="N115" s="4">
        <v>700000</v>
      </c>
      <c r="O115" s="4">
        <v>700000</v>
      </c>
      <c r="P115" s="4">
        <v>700000</v>
      </c>
      <c r="Q115" s="161">
        <v>0</v>
      </c>
      <c r="R115" s="161">
        <f>Tabulka2[[#This Row],[Schválený rozpočet 2024]]/12</f>
        <v>58333.333333333336</v>
      </c>
      <c r="S115" s="161">
        <f>Tabulka2[[#This Row],[Schválený rozpočet 2024]]/12</f>
        <v>58333.333333333336</v>
      </c>
      <c r="T115" s="161">
        <f>Tabulka2[[#This Row],[Schválený rozpočet 2024]]/12</f>
        <v>58333.333333333336</v>
      </c>
      <c r="U115" s="4"/>
    </row>
    <row r="116" spans="1:21" x14ac:dyDescent="0.25">
      <c r="A116" s="2" t="s">
        <v>121</v>
      </c>
      <c r="B116" s="2">
        <v>6171</v>
      </c>
      <c r="C116" s="3">
        <v>5175</v>
      </c>
      <c r="D116" s="1" t="s">
        <v>147</v>
      </c>
      <c r="E116" s="1">
        <v>0</v>
      </c>
      <c r="F116" s="1">
        <v>920</v>
      </c>
      <c r="G116" s="1">
        <v>0</v>
      </c>
      <c r="H116" s="1">
        <v>9</v>
      </c>
      <c r="I116" s="1" t="s">
        <v>24</v>
      </c>
      <c r="J116" s="1" t="s">
        <v>24</v>
      </c>
      <c r="K116" s="1" t="s">
        <v>305</v>
      </c>
      <c r="L116" s="1" t="s">
        <v>305</v>
      </c>
      <c r="M116" s="1" t="s">
        <v>13</v>
      </c>
      <c r="N116" s="4">
        <v>150000</v>
      </c>
      <c r="O116" s="4">
        <v>150000</v>
      </c>
      <c r="P116" s="4">
        <v>150000</v>
      </c>
      <c r="Q116" s="161">
        <v>0</v>
      </c>
      <c r="R116" s="161">
        <f>Tabulka2[[#This Row],[Schválený rozpočet 2024]]/12</f>
        <v>12500</v>
      </c>
      <c r="S116" s="161">
        <f>Tabulka2[[#This Row],[Schválený rozpočet 2024]]/12</f>
        <v>12500</v>
      </c>
      <c r="T116" s="161">
        <f>Tabulka2[[#This Row],[Schválený rozpočet 2024]]/12</f>
        <v>12500</v>
      </c>
      <c r="U116" s="4">
        <f>SUM(P116:P118)</f>
        <v>1800000</v>
      </c>
    </row>
    <row r="117" spans="1:21" x14ac:dyDescent="0.25">
      <c r="A117" s="2" t="s">
        <v>121</v>
      </c>
      <c r="B117" s="2">
        <v>6171</v>
      </c>
      <c r="C117" s="3">
        <v>5139</v>
      </c>
      <c r="D117" s="1" t="s">
        <v>148</v>
      </c>
      <c r="E117" s="1">
        <v>0</v>
      </c>
      <c r="F117" s="1">
        <v>920</v>
      </c>
      <c r="G117" s="1">
        <v>0</v>
      </c>
      <c r="H117" s="1">
        <v>9</v>
      </c>
      <c r="I117" s="1" t="s">
        <v>24</v>
      </c>
      <c r="J117" s="1" t="s">
        <v>24</v>
      </c>
      <c r="K117" s="1" t="s">
        <v>305</v>
      </c>
      <c r="L117" s="1" t="s">
        <v>305</v>
      </c>
      <c r="M117" s="1" t="s">
        <v>13</v>
      </c>
      <c r="N117" s="4">
        <v>150000</v>
      </c>
      <c r="O117" s="4">
        <v>150000</v>
      </c>
      <c r="P117" s="4">
        <v>200000</v>
      </c>
      <c r="Q117" s="161">
        <v>0</v>
      </c>
      <c r="R117" s="161">
        <f>Tabulka2[[#This Row],[Schválený rozpočet 2024]]/12</f>
        <v>16666.666666666668</v>
      </c>
      <c r="S117" s="161">
        <f>Tabulka2[[#This Row],[Schválený rozpočet 2024]]/12</f>
        <v>16666.666666666668</v>
      </c>
      <c r="T117" s="161">
        <f>Tabulka2[[#This Row],[Schválený rozpočet 2024]]/12</f>
        <v>16666.666666666668</v>
      </c>
      <c r="U117" s="4"/>
    </row>
    <row r="118" spans="1:21" s="39" customFormat="1" x14ac:dyDescent="0.25">
      <c r="A118" s="2" t="s">
        <v>121</v>
      </c>
      <c r="B118" s="2">
        <v>6171</v>
      </c>
      <c r="C118" s="13">
        <v>6121</v>
      </c>
      <c r="D118" s="152" t="s">
        <v>298</v>
      </c>
      <c r="E118" s="152">
        <v>0</v>
      </c>
      <c r="F118" s="152">
        <v>920</v>
      </c>
      <c r="G118" s="152">
        <v>0</v>
      </c>
      <c r="H118" s="152">
        <v>9</v>
      </c>
      <c r="I118" s="152" t="s">
        <v>24</v>
      </c>
      <c r="J118" s="152" t="s">
        <v>24</v>
      </c>
      <c r="K118" s="152" t="s">
        <v>333</v>
      </c>
      <c r="L118" s="152" t="s">
        <v>354</v>
      </c>
      <c r="M118" s="152" t="s">
        <v>17</v>
      </c>
      <c r="N118" s="10">
        <v>0</v>
      </c>
      <c r="O118" s="10">
        <v>0</v>
      </c>
      <c r="P118" s="10">
        <v>1450000</v>
      </c>
      <c r="Q118" s="168">
        <v>350000</v>
      </c>
      <c r="R118" s="161">
        <f>Tabulka2[[#This Row],[Nevyčerpaná akce]]</f>
        <v>350000</v>
      </c>
      <c r="S118" s="161">
        <v>0</v>
      </c>
      <c r="T118" s="161">
        <v>0</v>
      </c>
      <c r="U118" s="10"/>
    </row>
    <row r="119" spans="1:21" s="39" customFormat="1" x14ac:dyDescent="0.25">
      <c r="A119" s="2" t="s">
        <v>121</v>
      </c>
      <c r="B119" s="2">
        <v>6171</v>
      </c>
      <c r="C119" s="13">
        <v>6121</v>
      </c>
      <c r="D119" s="152" t="s">
        <v>299</v>
      </c>
      <c r="E119" s="152">
        <v>0</v>
      </c>
      <c r="F119" s="152">
        <v>920</v>
      </c>
      <c r="G119" s="152">
        <v>0</v>
      </c>
      <c r="H119" s="152">
        <v>9</v>
      </c>
      <c r="I119" s="152" t="s">
        <v>24</v>
      </c>
      <c r="J119" s="152" t="s">
        <v>24</v>
      </c>
      <c r="K119" s="152" t="s">
        <v>333</v>
      </c>
      <c r="L119" s="152" t="s">
        <v>354</v>
      </c>
      <c r="M119" s="152" t="s">
        <v>17</v>
      </c>
      <c r="N119" s="10">
        <v>0</v>
      </c>
      <c r="O119" s="10">
        <v>0</v>
      </c>
      <c r="P119" s="10">
        <v>7300000</v>
      </c>
      <c r="Q119" s="168">
        <v>7300000</v>
      </c>
      <c r="R119" s="161">
        <f>Tabulka2[[#This Row],[Nevyčerpaná akce]]</f>
        <v>7300000</v>
      </c>
      <c r="S119" s="161">
        <v>0</v>
      </c>
      <c r="T119" s="161">
        <v>0</v>
      </c>
      <c r="U119" s="10"/>
    </row>
    <row r="120" spans="1:21" s="39" customFormat="1" x14ac:dyDescent="0.25">
      <c r="A120" s="2" t="s">
        <v>121</v>
      </c>
      <c r="B120" s="2">
        <v>6171</v>
      </c>
      <c r="C120" s="13">
        <v>6121</v>
      </c>
      <c r="D120" s="152" t="s">
        <v>300</v>
      </c>
      <c r="E120" s="152">
        <v>0</v>
      </c>
      <c r="F120" s="152">
        <v>920</v>
      </c>
      <c r="G120" s="152">
        <v>0</v>
      </c>
      <c r="H120" s="152">
        <v>9</v>
      </c>
      <c r="I120" s="152" t="s">
        <v>24</v>
      </c>
      <c r="J120" s="152" t="s">
        <v>24</v>
      </c>
      <c r="K120" s="152" t="s">
        <v>333</v>
      </c>
      <c r="L120" s="152" t="s">
        <v>354</v>
      </c>
      <c r="M120" s="152" t="s">
        <v>17</v>
      </c>
      <c r="N120" s="10">
        <v>0</v>
      </c>
      <c r="O120" s="10">
        <v>0</v>
      </c>
      <c r="P120" s="10">
        <v>1000000</v>
      </c>
      <c r="Q120" s="168">
        <v>0</v>
      </c>
      <c r="R120" s="161">
        <f>Tabulka2[[#This Row],[Nevyčerpaná akce]]</f>
        <v>0</v>
      </c>
      <c r="S120" s="161">
        <v>0</v>
      </c>
      <c r="T120" s="161">
        <v>0</v>
      </c>
      <c r="U120" s="10"/>
    </row>
    <row r="121" spans="1:21" x14ac:dyDescent="0.25">
      <c r="A121" s="2" t="s">
        <v>150</v>
      </c>
      <c r="B121" s="2">
        <v>6310</v>
      </c>
      <c r="C121" s="7">
        <v>5163</v>
      </c>
      <c r="D121" s="11" t="s">
        <v>149</v>
      </c>
      <c r="E121" s="1">
        <v>0</v>
      </c>
      <c r="F121" s="1">
        <v>1010</v>
      </c>
      <c r="G121" s="1">
        <v>0</v>
      </c>
      <c r="H121" s="1">
        <v>10</v>
      </c>
      <c r="I121" s="1" t="s">
        <v>44</v>
      </c>
      <c r="J121" s="1" t="s">
        <v>44</v>
      </c>
      <c r="K121" s="1" t="s">
        <v>305</v>
      </c>
      <c r="L121" s="1" t="s">
        <v>305</v>
      </c>
      <c r="M121" s="1" t="s">
        <v>13</v>
      </c>
      <c r="N121" s="4">
        <v>120000</v>
      </c>
      <c r="O121" s="4">
        <v>120000</v>
      </c>
      <c r="P121" s="4">
        <v>120000</v>
      </c>
      <c r="Q121" s="161">
        <v>0</v>
      </c>
      <c r="R121" s="161">
        <f>Tabulka2[[#This Row],[Schválený rozpočet 2024]]/12</f>
        <v>10000</v>
      </c>
      <c r="S121" s="161">
        <f>Tabulka2[[#This Row],[Schválený rozpočet 2024]]/12</f>
        <v>10000</v>
      </c>
      <c r="T121" s="161">
        <f>Tabulka2[[#This Row],[Schválený rozpočet 2024]]/12</f>
        <v>10000</v>
      </c>
      <c r="U121" s="4">
        <f>SUM(P121)</f>
        <v>120000</v>
      </c>
    </row>
    <row r="122" spans="1:21" x14ac:dyDescent="0.25">
      <c r="A122" s="2" t="s">
        <v>152</v>
      </c>
      <c r="B122" s="2">
        <v>6320</v>
      </c>
      <c r="C122" s="7">
        <v>5163</v>
      </c>
      <c r="D122" s="11" t="s">
        <v>151</v>
      </c>
      <c r="E122" s="1">
        <v>0</v>
      </c>
      <c r="F122" s="1">
        <v>1010</v>
      </c>
      <c r="G122" s="1">
        <v>0</v>
      </c>
      <c r="H122" s="1">
        <v>10</v>
      </c>
      <c r="I122" s="1" t="s">
        <v>44</v>
      </c>
      <c r="J122" s="1" t="s">
        <v>44</v>
      </c>
      <c r="K122" s="1" t="s">
        <v>305</v>
      </c>
      <c r="L122" s="1" t="s">
        <v>305</v>
      </c>
      <c r="M122" s="1" t="s">
        <v>13</v>
      </c>
      <c r="N122" s="4">
        <v>350000</v>
      </c>
      <c r="O122" s="4">
        <v>350000</v>
      </c>
      <c r="P122" s="4">
        <v>400000</v>
      </c>
      <c r="Q122" s="161">
        <v>0</v>
      </c>
      <c r="R122" s="161">
        <f>Tabulka2[[#This Row],[Schválený rozpočet 2024]]/12</f>
        <v>33333.333333333336</v>
      </c>
      <c r="S122" s="161">
        <f>Tabulka2[[#This Row],[Schválený rozpočet 2024]]/12</f>
        <v>33333.333333333336</v>
      </c>
      <c r="T122" s="161">
        <f>Tabulka2[[#This Row],[Schválený rozpočet 2024]]/12</f>
        <v>33333.333333333336</v>
      </c>
      <c r="U122" s="4">
        <f>SUM(P122)</f>
        <v>400000</v>
      </c>
    </row>
    <row r="123" spans="1:21" x14ac:dyDescent="0.25">
      <c r="A123" s="2" t="s">
        <v>154</v>
      </c>
      <c r="B123" s="2">
        <v>6330</v>
      </c>
      <c r="C123" s="7">
        <v>5347</v>
      </c>
      <c r="D123" s="11" t="s">
        <v>153</v>
      </c>
      <c r="E123" s="1">
        <v>0</v>
      </c>
      <c r="F123" s="1">
        <v>1010</v>
      </c>
      <c r="G123" s="1">
        <v>0</v>
      </c>
      <c r="H123" s="1">
        <v>10</v>
      </c>
      <c r="I123" s="1" t="s">
        <v>24</v>
      </c>
      <c r="J123" s="1" t="s">
        <v>24</v>
      </c>
      <c r="K123" s="1" t="s">
        <v>28</v>
      </c>
      <c r="L123" s="152" t="s">
        <v>354</v>
      </c>
      <c r="M123" s="1" t="s">
        <v>13</v>
      </c>
      <c r="N123" s="4">
        <v>0</v>
      </c>
      <c r="O123" s="4">
        <v>2199000</v>
      </c>
      <c r="P123" s="4">
        <v>0</v>
      </c>
      <c r="Q123" s="161">
        <v>0</v>
      </c>
      <c r="R123" s="161">
        <f>Tabulka2[[#This Row],[Schválený rozpočet 2024]]/12</f>
        <v>0</v>
      </c>
      <c r="S123" s="161">
        <f>Tabulka2[[#This Row],[Schválený rozpočet 2024]]/12</f>
        <v>0</v>
      </c>
      <c r="T123" s="161">
        <f>Tabulka2[[#This Row],[Schválený rozpočet 2024]]/12</f>
        <v>0</v>
      </c>
      <c r="U123" s="4">
        <f>SUM(P123)</f>
        <v>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K50"/>
  <sheetViews>
    <sheetView workbookViewId="0">
      <selection activeCell="K28" sqref="K28"/>
    </sheetView>
  </sheetViews>
  <sheetFormatPr defaultRowHeight="15" x14ac:dyDescent="0.25"/>
  <cols>
    <col min="1" max="2" width="30.42578125" style="134" customWidth="1"/>
    <col min="3" max="3" width="18.5703125" style="134" customWidth="1"/>
    <col min="4" max="4" width="17.42578125" style="134" customWidth="1"/>
    <col min="5" max="5" width="19.28515625" style="134" customWidth="1"/>
    <col min="6" max="6" width="19" style="134" customWidth="1"/>
  </cols>
  <sheetData>
    <row r="1" spans="1:9" ht="15.75" x14ac:dyDescent="0.25">
      <c r="A1" s="135" t="s">
        <v>204</v>
      </c>
      <c r="B1" s="136"/>
      <c r="C1" s="136"/>
      <c r="D1" s="136"/>
      <c r="E1" s="136"/>
      <c r="F1" s="136"/>
    </row>
    <row r="2" spans="1:9" s="39" customFormat="1" x14ac:dyDescent="0.25">
      <c r="A2" s="2" t="s">
        <v>250</v>
      </c>
      <c r="B2" s="2"/>
      <c r="C2" s="2"/>
      <c r="D2" s="137">
        <f>SUM(D4:D11)</f>
        <v>38900000</v>
      </c>
      <c r="E2" s="137">
        <f t="shared" ref="E2:F2" si="0">SUM(E4:E11)</f>
        <v>38900000</v>
      </c>
      <c r="F2" s="137">
        <f t="shared" si="0"/>
        <v>42150000</v>
      </c>
    </row>
    <row r="3" spans="1:9" s="171" customFormat="1" ht="30" x14ac:dyDescent="0.25">
      <c r="A3" s="169" t="s">
        <v>2</v>
      </c>
      <c r="B3" s="169" t="s">
        <v>246</v>
      </c>
      <c r="C3" s="169" t="s">
        <v>248</v>
      </c>
      <c r="D3" s="170" t="s">
        <v>6</v>
      </c>
      <c r="E3" s="170" t="s">
        <v>7</v>
      </c>
      <c r="F3" s="170" t="s">
        <v>339</v>
      </c>
      <c r="G3" s="170" t="s">
        <v>341</v>
      </c>
      <c r="H3" s="170" t="s">
        <v>342</v>
      </c>
      <c r="I3" s="170" t="s">
        <v>343</v>
      </c>
    </row>
    <row r="4" spans="1:9" x14ac:dyDescent="0.25">
      <c r="A4" s="138" t="s">
        <v>232</v>
      </c>
      <c r="B4" s="138" t="s">
        <v>205</v>
      </c>
      <c r="C4" s="138" t="s">
        <v>248</v>
      </c>
      <c r="D4" s="139">
        <v>29930000</v>
      </c>
      <c r="E4" s="139">
        <v>29930000</v>
      </c>
      <c r="F4" s="139">
        <v>33500000</v>
      </c>
    </row>
    <row r="5" spans="1:9" x14ac:dyDescent="0.25">
      <c r="A5" s="138" t="s">
        <v>233</v>
      </c>
      <c r="B5" s="138" t="s">
        <v>205</v>
      </c>
      <c r="C5" s="138" t="s">
        <v>248</v>
      </c>
      <c r="D5" s="139">
        <v>5480000</v>
      </c>
      <c r="E5" s="139">
        <v>5480000</v>
      </c>
      <c r="F5" s="139">
        <v>6650000</v>
      </c>
    </row>
    <row r="6" spans="1:9" x14ac:dyDescent="0.25">
      <c r="A6" s="138" t="s">
        <v>206</v>
      </c>
      <c r="B6" s="138" t="s">
        <v>205</v>
      </c>
      <c r="C6" s="138" t="s">
        <v>248</v>
      </c>
      <c r="D6" s="139">
        <v>1390000</v>
      </c>
      <c r="E6" s="139">
        <v>1390000</v>
      </c>
      <c r="F6" s="139">
        <v>1900000</v>
      </c>
    </row>
    <row r="7" spans="1:9" x14ac:dyDescent="0.25">
      <c r="A7" s="140" t="s">
        <v>258</v>
      </c>
      <c r="B7" s="138" t="s">
        <v>207</v>
      </c>
      <c r="C7" s="138" t="s">
        <v>248</v>
      </c>
      <c r="D7" s="139">
        <v>0</v>
      </c>
      <c r="E7" s="139">
        <v>0</v>
      </c>
      <c r="F7" s="139">
        <v>0</v>
      </c>
    </row>
    <row r="8" spans="1:9" x14ac:dyDescent="0.25">
      <c r="A8" s="140" t="s">
        <v>207</v>
      </c>
      <c r="B8" s="138" t="s">
        <v>207</v>
      </c>
      <c r="C8" s="138" t="s">
        <v>248</v>
      </c>
      <c r="D8" s="139">
        <v>0</v>
      </c>
      <c r="E8" s="139">
        <v>0</v>
      </c>
      <c r="F8" s="139">
        <v>0</v>
      </c>
    </row>
    <row r="9" spans="1:9" x14ac:dyDescent="0.25">
      <c r="A9" s="140" t="s">
        <v>259</v>
      </c>
      <c r="B9" s="138" t="s">
        <v>207</v>
      </c>
      <c r="C9" s="138" t="s">
        <v>248</v>
      </c>
      <c r="D9" s="139">
        <v>0</v>
      </c>
      <c r="E9" s="139">
        <v>0</v>
      </c>
      <c r="F9" s="139">
        <v>0</v>
      </c>
    </row>
    <row r="10" spans="1:9" x14ac:dyDescent="0.25">
      <c r="A10" s="138" t="s">
        <v>208</v>
      </c>
      <c r="B10" s="138" t="s">
        <v>207</v>
      </c>
      <c r="C10" s="138" t="s">
        <v>248</v>
      </c>
      <c r="D10" s="139">
        <v>100000</v>
      </c>
      <c r="E10" s="139">
        <v>100000</v>
      </c>
      <c r="F10" s="139">
        <v>100000</v>
      </c>
    </row>
    <row r="11" spans="1:9" x14ac:dyDescent="0.25">
      <c r="A11" s="138" t="s">
        <v>209</v>
      </c>
      <c r="B11" s="138" t="s">
        <v>209</v>
      </c>
      <c r="C11" s="138" t="s">
        <v>248</v>
      </c>
      <c r="D11" s="139">
        <v>2000000</v>
      </c>
      <c r="E11" s="139">
        <v>2000000</v>
      </c>
      <c r="F11" s="139">
        <v>0</v>
      </c>
    </row>
    <row r="12" spans="1:9" x14ac:dyDescent="0.25">
      <c r="A12" s="138"/>
      <c r="B12" s="138"/>
      <c r="C12" s="138"/>
      <c r="D12" s="141"/>
      <c r="E12" s="141"/>
      <c r="F12" s="141"/>
    </row>
    <row r="13" spans="1:9" s="39" customFormat="1" x14ac:dyDescent="0.25">
      <c r="A13" s="142" t="s">
        <v>251</v>
      </c>
      <c r="B13" s="142"/>
      <c r="C13" s="142"/>
      <c r="D13" s="143">
        <f>SUM(D15:D25)</f>
        <v>38490000</v>
      </c>
      <c r="E13" s="143">
        <f t="shared" ref="E13:F13" si="1">SUM(E15:E25)</f>
        <v>38370000</v>
      </c>
      <c r="F13" s="143">
        <f t="shared" si="1"/>
        <v>32810000</v>
      </c>
    </row>
    <row r="14" spans="1:9" s="39" customFormat="1" ht="30" x14ac:dyDescent="0.25">
      <c r="A14" s="2" t="s">
        <v>2</v>
      </c>
      <c r="B14" s="2" t="s">
        <v>246</v>
      </c>
      <c r="C14" s="142" t="s">
        <v>249</v>
      </c>
      <c r="D14" s="170" t="s">
        <v>6</v>
      </c>
      <c r="E14" s="170" t="s">
        <v>7</v>
      </c>
      <c r="F14" s="170" t="s">
        <v>339</v>
      </c>
      <c r="G14" s="170" t="s">
        <v>341</v>
      </c>
      <c r="H14" s="170" t="s">
        <v>342</v>
      </c>
      <c r="I14" s="170" t="s">
        <v>343</v>
      </c>
    </row>
    <row r="15" spans="1:9" x14ac:dyDescent="0.25">
      <c r="A15" s="138" t="s">
        <v>211</v>
      </c>
      <c r="B15" s="138" t="s">
        <v>210</v>
      </c>
      <c r="C15" s="138" t="s">
        <v>249</v>
      </c>
      <c r="D15" s="139">
        <v>13110000</v>
      </c>
      <c r="E15" s="139">
        <v>13110000</v>
      </c>
      <c r="F15" s="139">
        <v>12020000</v>
      </c>
      <c r="G15" s="139">
        <f>F15/12</f>
        <v>1001666.6666666666</v>
      </c>
      <c r="H15" s="139">
        <f>F15/12</f>
        <v>1001666.6666666666</v>
      </c>
      <c r="I15" s="139">
        <f>F15/12</f>
        <v>1001666.6666666666</v>
      </c>
    </row>
    <row r="16" spans="1:9" x14ac:dyDescent="0.25">
      <c r="A16" s="138" t="s">
        <v>212</v>
      </c>
      <c r="B16" s="138" t="s">
        <v>210</v>
      </c>
      <c r="C16" s="138" t="s">
        <v>249</v>
      </c>
      <c r="D16" s="139">
        <v>1230000</v>
      </c>
      <c r="E16" s="139">
        <v>1110000</v>
      </c>
      <c r="F16" s="139">
        <v>1340000</v>
      </c>
      <c r="G16" s="139">
        <f t="shared" ref="G16:G25" si="2">F16/12</f>
        <v>111666.66666666667</v>
      </c>
      <c r="H16" s="139">
        <f t="shared" ref="H16:H25" si="3">F16/12</f>
        <v>111666.66666666667</v>
      </c>
      <c r="I16" s="139">
        <f t="shared" ref="I16:I25" si="4">F16/12</f>
        <v>111666.66666666667</v>
      </c>
    </row>
    <row r="17" spans="1:11" x14ac:dyDescent="0.25">
      <c r="A17" s="138" t="s">
        <v>320</v>
      </c>
      <c r="B17" s="138" t="s">
        <v>213</v>
      </c>
      <c r="C17" s="138" t="s">
        <v>249</v>
      </c>
      <c r="D17" s="139">
        <v>11500000</v>
      </c>
      <c r="E17" s="139">
        <v>11500000</v>
      </c>
      <c r="F17" s="139">
        <v>0</v>
      </c>
      <c r="G17" s="139">
        <f t="shared" si="2"/>
        <v>0</v>
      </c>
      <c r="H17" s="139">
        <f t="shared" si="3"/>
        <v>0</v>
      </c>
      <c r="I17" s="139">
        <f t="shared" si="4"/>
        <v>0</v>
      </c>
    </row>
    <row r="18" spans="1:11" x14ac:dyDescent="0.25">
      <c r="A18" s="40" t="s">
        <v>318</v>
      </c>
      <c r="B18" s="138" t="s">
        <v>213</v>
      </c>
      <c r="C18" s="138" t="s">
        <v>249</v>
      </c>
      <c r="D18" s="139">
        <v>0</v>
      </c>
      <c r="E18" s="139">
        <v>0</v>
      </c>
      <c r="F18" s="139">
        <v>3000000</v>
      </c>
      <c r="G18" s="139">
        <v>0</v>
      </c>
      <c r="H18" s="139">
        <v>0</v>
      </c>
      <c r="I18" s="139">
        <v>0</v>
      </c>
      <c r="K18" s="40" t="s">
        <v>255</v>
      </c>
    </row>
    <row r="19" spans="1:11" x14ac:dyDescent="0.25">
      <c r="A19" s="40" t="s">
        <v>318</v>
      </c>
      <c r="B19" s="138" t="s">
        <v>213</v>
      </c>
      <c r="C19" s="138" t="s">
        <v>249</v>
      </c>
      <c r="D19" s="139">
        <v>0</v>
      </c>
      <c r="E19" s="139">
        <v>0</v>
      </c>
      <c r="F19" s="139">
        <v>3000000</v>
      </c>
      <c r="G19" s="139">
        <v>0</v>
      </c>
      <c r="H19" s="139">
        <v>0</v>
      </c>
      <c r="I19" s="139">
        <v>0</v>
      </c>
      <c r="K19" s="40" t="s">
        <v>256</v>
      </c>
    </row>
    <row r="20" spans="1:11" x14ac:dyDescent="0.25">
      <c r="A20" s="40" t="s">
        <v>319</v>
      </c>
      <c r="B20" s="138" t="s">
        <v>213</v>
      </c>
      <c r="C20" s="138" t="s">
        <v>249</v>
      </c>
      <c r="D20" s="139">
        <v>0</v>
      </c>
      <c r="E20" s="139">
        <v>0</v>
      </c>
      <c r="F20" s="139">
        <v>3000000</v>
      </c>
      <c r="G20" s="139">
        <v>0</v>
      </c>
      <c r="H20" s="139">
        <v>0</v>
      </c>
      <c r="I20" s="139">
        <v>0</v>
      </c>
      <c r="K20" s="40" t="s">
        <v>317</v>
      </c>
    </row>
    <row r="21" spans="1:11" x14ac:dyDescent="0.25">
      <c r="A21" s="138" t="s">
        <v>321</v>
      </c>
      <c r="B21" s="138" t="s">
        <v>213</v>
      </c>
      <c r="C21" s="138" t="s">
        <v>249</v>
      </c>
      <c r="D21" s="139">
        <v>700000</v>
      </c>
      <c r="E21" s="139">
        <v>700000</v>
      </c>
      <c r="F21" s="139">
        <v>0</v>
      </c>
      <c r="G21" s="139">
        <f t="shared" si="2"/>
        <v>0</v>
      </c>
      <c r="H21" s="139">
        <f t="shared" si="3"/>
        <v>0</v>
      </c>
      <c r="I21" s="139">
        <f t="shared" si="4"/>
        <v>0</v>
      </c>
    </row>
    <row r="22" spans="1:11" x14ac:dyDescent="0.25">
      <c r="A22" s="138" t="s">
        <v>215</v>
      </c>
      <c r="B22" s="138" t="s">
        <v>214</v>
      </c>
      <c r="C22" s="138" t="s">
        <v>249</v>
      </c>
      <c r="D22" s="139">
        <v>8500000</v>
      </c>
      <c r="E22" s="139">
        <v>8500000</v>
      </c>
      <c r="F22" s="139">
        <v>9000000</v>
      </c>
      <c r="G22" s="139">
        <f t="shared" si="2"/>
        <v>750000</v>
      </c>
      <c r="H22" s="139">
        <f t="shared" si="3"/>
        <v>750000</v>
      </c>
      <c r="I22" s="139">
        <f t="shared" si="4"/>
        <v>750000</v>
      </c>
    </row>
    <row r="23" spans="1:11" x14ac:dyDescent="0.25">
      <c r="A23" s="138" t="s">
        <v>216</v>
      </c>
      <c r="B23" s="138" t="s">
        <v>214</v>
      </c>
      <c r="C23" s="138" t="s">
        <v>249</v>
      </c>
      <c r="D23" s="139">
        <v>1450000</v>
      </c>
      <c r="E23" s="139">
        <v>1450000</v>
      </c>
      <c r="F23" s="139">
        <v>1450000</v>
      </c>
      <c r="G23" s="139">
        <f t="shared" si="2"/>
        <v>120833.33333333333</v>
      </c>
      <c r="H23" s="139">
        <f t="shared" si="3"/>
        <v>120833.33333333333</v>
      </c>
      <c r="I23" s="139">
        <f t="shared" si="4"/>
        <v>120833.33333333333</v>
      </c>
    </row>
    <row r="24" spans="1:11" x14ac:dyDescent="0.25">
      <c r="A24" s="138" t="s">
        <v>217</v>
      </c>
      <c r="B24" s="138" t="s">
        <v>217</v>
      </c>
      <c r="C24" s="138" t="s">
        <v>249</v>
      </c>
      <c r="D24" s="139">
        <v>0</v>
      </c>
      <c r="E24" s="139">
        <v>0</v>
      </c>
      <c r="F24" s="139">
        <v>0</v>
      </c>
      <c r="G24" s="139">
        <f t="shared" si="2"/>
        <v>0</v>
      </c>
      <c r="H24" s="139">
        <f t="shared" si="3"/>
        <v>0</v>
      </c>
      <c r="I24" s="139">
        <f t="shared" si="4"/>
        <v>0</v>
      </c>
    </row>
    <row r="25" spans="1:11" x14ac:dyDescent="0.25">
      <c r="A25" s="144" t="s">
        <v>219</v>
      </c>
      <c r="B25" s="138" t="s">
        <v>218</v>
      </c>
      <c r="C25" s="138" t="s">
        <v>249</v>
      </c>
      <c r="D25" s="139">
        <v>2000000</v>
      </c>
      <c r="E25" s="139">
        <v>2000000</v>
      </c>
      <c r="F25" s="139">
        <v>0</v>
      </c>
      <c r="G25" s="139">
        <f t="shared" si="2"/>
        <v>0</v>
      </c>
      <c r="H25" s="139">
        <f t="shared" si="3"/>
        <v>0</v>
      </c>
      <c r="I25" s="139">
        <f t="shared" si="4"/>
        <v>0</v>
      </c>
    </row>
    <row r="26" spans="1:11" x14ac:dyDescent="0.25">
      <c r="A26" s="144"/>
      <c r="B26" s="144"/>
      <c r="C26" s="144"/>
      <c r="D26" s="141"/>
      <c r="E26" s="141"/>
      <c r="F26" s="141"/>
    </row>
    <row r="27" spans="1:11" s="39" customFormat="1" x14ac:dyDescent="0.25">
      <c r="A27" s="145" t="s">
        <v>252</v>
      </c>
      <c r="B27" s="145"/>
      <c r="C27" s="145"/>
      <c r="D27" s="143">
        <f>SUM(D29:D38)</f>
        <v>56700000</v>
      </c>
      <c r="E27" s="143">
        <f t="shared" ref="E27:F27" si="5">SUM(E29:E38)</f>
        <v>56700000</v>
      </c>
      <c r="F27" s="143">
        <f t="shared" si="5"/>
        <v>59700000</v>
      </c>
    </row>
    <row r="28" spans="1:11" s="39" customFormat="1" ht="30" x14ac:dyDescent="0.25">
      <c r="A28" s="2" t="s">
        <v>2</v>
      </c>
      <c r="B28" s="2" t="s">
        <v>246</v>
      </c>
      <c r="C28" s="142" t="s">
        <v>247</v>
      </c>
      <c r="D28" s="170" t="s">
        <v>6</v>
      </c>
      <c r="E28" s="170" t="s">
        <v>7</v>
      </c>
      <c r="F28" s="170" t="s">
        <v>339</v>
      </c>
      <c r="G28" s="170" t="s">
        <v>341</v>
      </c>
      <c r="H28" s="170" t="s">
        <v>342</v>
      </c>
      <c r="I28" s="170" t="s">
        <v>343</v>
      </c>
    </row>
    <row r="29" spans="1:11" x14ac:dyDescent="0.25">
      <c r="A29" s="138" t="s">
        <v>205</v>
      </c>
      <c r="B29" s="138" t="s">
        <v>221</v>
      </c>
      <c r="C29" s="138" t="s">
        <v>247</v>
      </c>
      <c r="D29" s="139">
        <v>29500000</v>
      </c>
      <c r="E29" s="139">
        <v>29500000</v>
      </c>
      <c r="F29" s="139">
        <v>33000000</v>
      </c>
    </row>
    <row r="30" spans="1:11" x14ac:dyDescent="0.25">
      <c r="A30" s="138" t="s">
        <v>257</v>
      </c>
      <c r="B30" s="138" t="s">
        <v>221</v>
      </c>
      <c r="C30" s="138" t="s">
        <v>247</v>
      </c>
      <c r="D30" s="139">
        <v>15000000</v>
      </c>
      <c r="E30" s="139">
        <v>15000000</v>
      </c>
      <c r="F30" s="139">
        <v>15000000</v>
      </c>
    </row>
    <row r="31" spans="1:11" x14ac:dyDescent="0.25">
      <c r="A31" s="138" t="s">
        <v>222</v>
      </c>
      <c r="B31" s="138" t="s">
        <v>224</v>
      </c>
      <c r="C31" s="138" t="s">
        <v>247</v>
      </c>
      <c r="D31" s="139">
        <v>6500000</v>
      </c>
      <c r="E31" s="139">
        <v>6500000</v>
      </c>
      <c r="F31" s="139">
        <v>8000000</v>
      </c>
    </row>
    <row r="32" spans="1:11" x14ac:dyDescent="0.25">
      <c r="A32" s="138" t="s">
        <v>223</v>
      </c>
      <c r="B32" s="138" t="s">
        <v>224</v>
      </c>
      <c r="C32" s="138" t="s">
        <v>247</v>
      </c>
      <c r="D32" s="139">
        <v>3100000</v>
      </c>
      <c r="E32" s="139">
        <v>3100000</v>
      </c>
      <c r="F32" s="139">
        <v>3100000</v>
      </c>
    </row>
    <row r="33" spans="1:9" x14ac:dyDescent="0.25">
      <c r="A33" s="138" t="s">
        <v>225</v>
      </c>
      <c r="B33" s="138" t="s">
        <v>225</v>
      </c>
      <c r="C33" s="138" t="s">
        <v>247</v>
      </c>
      <c r="D33" s="146">
        <v>2000000</v>
      </c>
      <c r="E33" s="146">
        <v>2000000</v>
      </c>
      <c r="F33" s="146">
        <v>0</v>
      </c>
    </row>
    <row r="34" spans="1:9" x14ac:dyDescent="0.25">
      <c r="A34" s="138" t="s">
        <v>220</v>
      </c>
      <c r="B34" s="138" t="s">
        <v>226</v>
      </c>
      <c r="C34" s="138" t="s">
        <v>247</v>
      </c>
      <c r="D34" s="139">
        <v>500000</v>
      </c>
      <c r="E34" s="139">
        <v>500000</v>
      </c>
      <c r="F34" s="139">
        <v>500000</v>
      </c>
    </row>
    <row r="35" spans="1:9" x14ac:dyDescent="0.25">
      <c r="A35" s="140" t="s">
        <v>258</v>
      </c>
      <c r="B35" s="138" t="s">
        <v>226</v>
      </c>
      <c r="C35" s="138" t="s">
        <v>247</v>
      </c>
      <c r="D35" s="146">
        <f>D7</f>
        <v>0</v>
      </c>
      <c r="E35" s="146">
        <f t="shared" ref="E35:F35" si="6">E7</f>
        <v>0</v>
      </c>
      <c r="F35" s="146">
        <f t="shared" si="6"/>
        <v>0</v>
      </c>
    </row>
    <row r="36" spans="1:9" x14ac:dyDescent="0.25">
      <c r="A36" s="140" t="s">
        <v>207</v>
      </c>
      <c r="B36" s="138" t="s">
        <v>226</v>
      </c>
      <c r="C36" s="138" t="s">
        <v>247</v>
      </c>
      <c r="D36" s="146">
        <f t="shared" ref="D36:F38" si="7">D8</f>
        <v>0</v>
      </c>
      <c r="E36" s="146">
        <f t="shared" si="7"/>
        <v>0</v>
      </c>
      <c r="F36" s="146">
        <f t="shared" si="7"/>
        <v>0</v>
      </c>
    </row>
    <row r="37" spans="1:9" x14ac:dyDescent="0.25">
      <c r="A37" s="140" t="s">
        <v>259</v>
      </c>
      <c r="B37" s="138" t="s">
        <v>226</v>
      </c>
      <c r="C37" s="138" t="s">
        <v>247</v>
      </c>
      <c r="D37" s="146">
        <f t="shared" si="7"/>
        <v>0</v>
      </c>
      <c r="E37" s="146">
        <f t="shared" si="7"/>
        <v>0</v>
      </c>
      <c r="F37" s="146">
        <f t="shared" si="7"/>
        <v>0</v>
      </c>
    </row>
    <row r="38" spans="1:9" x14ac:dyDescent="0.25">
      <c r="A38" s="138" t="s">
        <v>208</v>
      </c>
      <c r="B38" s="138" t="s">
        <v>226</v>
      </c>
      <c r="C38" s="138" t="s">
        <v>247</v>
      </c>
      <c r="D38" s="146">
        <f t="shared" si="7"/>
        <v>100000</v>
      </c>
      <c r="E38" s="146">
        <f t="shared" si="7"/>
        <v>100000</v>
      </c>
      <c r="F38" s="146">
        <f t="shared" si="7"/>
        <v>100000</v>
      </c>
    </row>
    <row r="39" spans="1:9" x14ac:dyDescent="0.25">
      <c r="A39" s="138"/>
      <c r="B39" s="138"/>
      <c r="C39" s="138"/>
      <c r="D39" s="147"/>
      <c r="E39" s="147"/>
      <c r="F39" s="147"/>
    </row>
    <row r="40" spans="1:9" s="39" customFormat="1" x14ac:dyDescent="0.25">
      <c r="A40" s="142" t="s">
        <v>253</v>
      </c>
      <c r="B40" s="142"/>
      <c r="C40" s="142"/>
      <c r="D40" s="148">
        <f>SUM(D42:D50)</f>
        <v>91526700</v>
      </c>
      <c r="E40" s="148">
        <f t="shared" ref="E40:F40" si="8">SUM(E42:E50)</f>
        <v>91693700</v>
      </c>
      <c r="F40" s="148">
        <f t="shared" si="8"/>
        <v>59610000</v>
      </c>
    </row>
    <row r="41" spans="1:9" s="39" customFormat="1" ht="30" x14ac:dyDescent="0.25">
      <c r="A41" s="2" t="s">
        <v>2</v>
      </c>
      <c r="B41" s="2" t="s">
        <v>246</v>
      </c>
      <c r="C41" s="142" t="s">
        <v>227</v>
      </c>
      <c r="D41" s="170" t="s">
        <v>6</v>
      </c>
      <c r="E41" s="170" t="s">
        <v>7</v>
      </c>
      <c r="F41" s="170" t="s">
        <v>339</v>
      </c>
      <c r="G41" s="170" t="s">
        <v>341</v>
      </c>
      <c r="H41" s="170" t="s">
        <v>342</v>
      </c>
      <c r="I41" s="170" t="s">
        <v>343</v>
      </c>
    </row>
    <row r="42" spans="1:9" x14ac:dyDescent="0.25">
      <c r="A42" s="138" t="s">
        <v>260</v>
      </c>
      <c r="B42" s="138" t="s">
        <v>228</v>
      </c>
      <c r="C42" s="138" t="s">
        <v>227</v>
      </c>
      <c r="D42" s="139">
        <v>24610000</v>
      </c>
      <c r="E42" s="139">
        <v>24610000</v>
      </c>
      <c r="F42" s="139">
        <v>21020000</v>
      </c>
    </row>
    <row r="43" spans="1:9" x14ac:dyDescent="0.25">
      <c r="A43" s="138" t="s">
        <v>261</v>
      </c>
      <c r="B43" s="138" t="s">
        <v>228</v>
      </c>
      <c r="C43" s="138" t="s">
        <v>227</v>
      </c>
      <c r="D43" s="139">
        <v>9950000</v>
      </c>
      <c r="E43" s="139">
        <v>9950000</v>
      </c>
      <c r="F43" s="139">
        <v>10450000</v>
      </c>
    </row>
    <row r="44" spans="1:9" x14ac:dyDescent="0.25">
      <c r="A44" s="138" t="s">
        <v>257</v>
      </c>
      <c r="B44" s="138" t="s">
        <v>228</v>
      </c>
      <c r="C44" s="138" t="s">
        <v>227</v>
      </c>
      <c r="D44" s="139">
        <v>15500000</v>
      </c>
      <c r="E44" s="139">
        <v>15500000</v>
      </c>
      <c r="F44" s="139">
        <v>15500000</v>
      </c>
    </row>
    <row r="45" spans="1:9" x14ac:dyDescent="0.25">
      <c r="A45" s="138" t="s">
        <v>262</v>
      </c>
      <c r="B45" s="138" t="s">
        <v>228</v>
      </c>
      <c r="C45" s="138" t="s">
        <v>227</v>
      </c>
      <c r="D45" s="139">
        <v>0</v>
      </c>
      <c r="E45" s="139">
        <v>0</v>
      </c>
      <c r="F45" s="139">
        <v>0</v>
      </c>
    </row>
    <row r="46" spans="1:9" x14ac:dyDescent="0.25">
      <c r="A46" s="138" t="s">
        <v>260</v>
      </c>
      <c r="B46" s="138" t="s">
        <v>229</v>
      </c>
      <c r="C46" s="138" t="s">
        <v>227</v>
      </c>
      <c r="D46" s="139">
        <v>1930000</v>
      </c>
      <c r="E46" s="139">
        <v>1810000</v>
      </c>
      <c r="F46" s="139">
        <v>1340000</v>
      </c>
    </row>
    <row r="47" spans="1:9" x14ac:dyDescent="0.25">
      <c r="A47" s="138" t="s">
        <v>257</v>
      </c>
      <c r="B47" s="138" t="s">
        <v>229</v>
      </c>
      <c r="C47" s="138" t="s">
        <v>227</v>
      </c>
      <c r="D47" s="139">
        <v>3300000</v>
      </c>
      <c r="E47" s="139">
        <v>3300000</v>
      </c>
      <c r="F47" s="139">
        <v>3300000</v>
      </c>
    </row>
    <row r="48" spans="1:9" x14ac:dyDescent="0.25">
      <c r="A48" s="138" t="s">
        <v>225</v>
      </c>
      <c r="B48" s="138" t="s">
        <v>225</v>
      </c>
      <c r="C48" s="138" t="s">
        <v>227</v>
      </c>
      <c r="D48" s="146">
        <v>2000000</v>
      </c>
      <c r="E48" s="146">
        <v>2000000</v>
      </c>
      <c r="F48" s="146">
        <v>0</v>
      </c>
    </row>
    <row r="49" spans="1:6" x14ac:dyDescent="0.25">
      <c r="A49" s="138" t="s">
        <v>230</v>
      </c>
      <c r="B49" s="138" t="s">
        <v>230</v>
      </c>
      <c r="C49" s="138" t="s">
        <v>227</v>
      </c>
      <c r="D49" s="146">
        <v>0</v>
      </c>
      <c r="E49" s="146">
        <v>0</v>
      </c>
      <c r="F49" s="146">
        <v>0</v>
      </c>
    </row>
    <row r="50" spans="1:6" x14ac:dyDescent="0.25">
      <c r="A50" s="138" t="s">
        <v>231</v>
      </c>
      <c r="B50" s="138" t="s">
        <v>231</v>
      </c>
      <c r="C50" s="138" t="s">
        <v>227</v>
      </c>
      <c r="D50" s="146">
        <f>'Data příjmy'!H28</f>
        <v>34236700</v>
      </c>
      <c r="E50" s="146">
        <f>'Data příjmy'!I28</f>
        <v>34523700</v>
      </c>
      <c r="F50" s="146">
        <f>'Data příjmy'!J28</f>
        <v>8000000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D74"/>
  <sheetViews>
    <sheetView zoomScaleNormal="100" workbookViewId="0">
      <selection activeCell="E31" sqref="E31"/>
    </sheetView>
  </sheetViews>
  <sheetFormatPr defaultRowHeight="15" x14ac:dyDescent="0.25"/>
  <cols>
    <col min="1" max="1" width="37" customWidth="1"/>
    <col min="2" max="4" width="13.7109375" style="30" customWidth="1"/>
  </cols>
  <sheetData>
    <row r="1" spans="1:4" ht="18.75" x14ac:dyDescent="0.3">
      <c r="A1" s="29" t="s">
        <v>335</v>
      </c>
    </row>
    <row r="3" spans="1:4" ht="30" x14ac:dyDescent="0.25">
      <c r="A3" s="14" t="s">
        <v>155</v>
      </c>
      <c r="B3" s="30" t="s">
        <v>158</v>
      </c>
      <c r="C3" s="30" t="s">
        <v>159</v>
      </c>
      <c r="D3" s="30" t="s">
        <v>160</v>
      </c>
    </row>
    <row r="4" spans="1:4" x14ac:dyDescent="0.25">
      <c r="A4" s="15" t="s">
        <v>194</v>
      </c>
      <c r="B4" s="30">
        <v>12800000</v>
      </c>
      <c r="C4" s="30">
        <v>12800000</v>
      </c>
      <c r="D4" s="30">
        <v>18950000</v>
      </c>
    </row>
    <row r="5" spans="1:4" x14ac:dyDescent="0.25">
      <c r="A5" s="16" t="s">
        <v>307</v>
      </c>
      <c r="B5" s="30">
        <v>12800000</v>
      </c>
      <c r="C5" s="30">
        <v>12800000</v>
      </c>
      <c r="D5" s="30">
        <v>18950000</v>
      </c>
    </row>
    <row r="6" spans="1:4" x14ac:dyDescent="0.25">
      <c r="A6" s="17" t="s">
        <v>171</v>
      </c>
      <c r="B6" s="30">
        <v>9800000</v>
      </c>
      <c r="C6" s="30">
        <v>9800000</v>
      </c>
      <c r="D6" s="30">
        <v>16000000</v>
      </c>
    </row>
    <row r="7" spans="1:4" x14ac:dyDescent="0.25">
      <c r="A7" s="150" t="s">
        <v>171</v>
      </c>
      <c r="B7" s="30">
        <v>9800000</v>
      </c>
      <c r="C7" s="30">
        <v>9800000</v>
      </c>
      <c r="D7" s="30">
        <v>16000000</v>
      </c>
    </row>
    <row r="8" spans="1:4" x14ac:dyDescent="0.25">
      <c r="A8" s="17" t="s">
        <v>173</v>
      </c>
      <c r="B8" s="30">
        <v>800000</v>
      </c>
      <c r="C8" s="30">
        <v>800000</v>
      </c>
      <c r="D8" s="30">
        <v>750000</v>
      </c>
    </row>
    <row r="9" spans="1:4" x14ac:dyDescent="0.25">
      <c r="A9" s="150" t="s">
        <v>188</v>
      </c>
      <c r="B9" s="30">
        <v>40000</v>
      </c>
      <c r="C9" s="30">
        <v>40000</v>
      </c>
      <c r="D9" s="30">
        <v>40000</v>
      </c>
    </row>
    <row r="10" spans="1:4" x14ac:dyDescent="0.25">
      <c r="A10" s="150" t="s">
        <v>189</v>
      </c>
      <c r="B10" s="30">
        <v>500000</v>
      </c>
      <c r="C10" s="30">
        <v>500000</v>
      </c>
      <c r="D10" s="30">
        <v>450000</v>
      </c>
    </row>
    <row r="11" spans="1:4" x14ac:dyDescent="0.25">
      <c r="A11" s="150" t="s">
        <v>187</v>
      </c>
      <c r="B11" s="30">
        <v>260000</v>
      </c>
      <c r="C11" s="30">
        <v>260000</v>
      </c>
      <c r="D11" s="30">
        <v>260000</v>
      </c>
    </row>
    <row r="12" spans="1:4" x14ac:dyDescent="0.25">
      <c r="A12" s="17" t="s">
        <v>172</v>
      </c>
      <c r="B12" s="30">
        <v>2200000</v>
      </c>
      <c r="C12" s="30">
        <v>2200000</v>
      </c>
      <c r="D12" s="30">
        <v>2200000</v>
      </c>
    </row>
    <row r="13" spans="1:4" x14ac:dyDescent="0.25">
      <c r="A13" s="150" t="s">
        <v>172</v>
      </c>
      <c r="B13" s="30">
        <v>2200000</v>
      </c>
      <c r="C13" s="30">
        <v>2200000</v>
      </c>
      <c r="D13" s="30">
        <v>2200000</v>
      </c>
    </row>
    <row r="14" spans="1:4" x14ac:dyDescent="0.25">
      <c r="A14" s="15" t="s">
        <v>195</v>
      </c>
      <c r="B14" s="30">
        <v>1520000</v>
      </c>
      <c r="C14" s="30">
        <v>1662000</v>
      </c>
      <c r="D14" s="30">
        <v>6020000</v>
      </c>
    </row>
    <row r="15" spans="1:4" x14ac:dyDescent="0.25">
      <c r="A15" s="16" t="s">
        <v>307</v>
      </c>
      <c r="B15" s="30">
        <v>1520000</v>
      </c>
      <c r="C15" s="30">
        <v>1662000</v>
      </c>
      <c r="D15" s="30">
        <v>6020000</v>
      </c>
    </row>
    <row r="16" spans="1:4" x14ac:dyDescent="0.25">
      <c r="A16" s="17" t="s">
        <v>181</v>
      </c>
      <c r="B16" s="30">
        <v>1000000</v>
      </c>
      <c r="C16" s="30">
        <v>1142000</v>
      </c>
      <c r="D16" s="30">
        <v>5500000</v>
      </c>
    </row>
    <row r="17" spans="1:4" x14ac:dyDescent="0.25">
      <c r="A17" s="150" t="s">
        <v>180</v>
      </c>
      <c r="B17" s="30">
        <v>0</v>
      </c>
      <c r="C17" s="30">
        <v>142000</v>
      </c>
      <c r="D17" s="30">
        <v>4500000</v>
      </c>
    </row>
    <row r="18" spans="1:4" x14ac:dyDescent="0.25">
      <c r="A18" s="150" t="s">
        <v>140</v>
      </c>
      <c r="B18" s="30">
        <v>0</v>
      </c>
      <c r="C18" s="30">
        <v>0</v>
      </c>
      <c r="D18" s="30">
        <v>0</v>
      </c>
    </row>
    <row r="19" spans="1:4" x14ac:dyDescent="0.25">
      <c r="A19" s="150" t="s">
        <v>182</v>
      </c>
      <c r="B19" s="30">
        <v>1000000</v>
      </c>
      <c r="C19" s="30">
        <v>1000000</v>
      </c>
      <c r="D19" s="30">
        <v>1000000</v>
      </c>
    </row>
    <row r="20" spans="1:4" x14ac:dyDescent="0.25">
      <c r="A20" s="17" t="s">
        <v>174</v>
      </c>
      <c r="B20" s="30">
        <v>200000</v>
      </c>
      <c r="C20" s="30">
        <v>200000</v>
      </c>
      <c r="D20" s="30">
        <v>200000</v>
      </c>
    </row>
    <row r="21" spans="1:4" x14ac:dyDescent="0.25">
      <c r="A21" s="150" t="s">
        <v>174</v>
      </c>
      <c r="B21" s="30">
        <v>200000</v>
      </c>
      <c r="C21" s="30">
        <v>200000</v>
      </c>
      <c r="D21" s="30">
        <v>200000</v>
      </c>
    </row>
    <row r="22" spans="1:4" x14ac:dyDescent="0.25">
      <c r="A22" s="17" t="s">
        <v>175</v>
      </c>
      <c r="B22" s="30">
        <v>320000</v>
      </c>
      <c r="C22" s="30">
        <v>320000</v>
      </c>
      <c r="D22" s="30">
        <v>320000</v>
      </c>
    </row>
    <row r="23" spans="1:4" x14ac:dyDescent="0.25">
      <c r="A23" s="150" t="s">
        <v>177</v>
      </c>
      <c r="B23" s="30">
        <v>300000</v>
      </c>
      <c r="C23" s="30">
        <v>300000</v>
      </c>
      <c r="D23" s="30">
        <v>300000</v>
      </c>
    </row>
    <row r="24" spans="1:4" x14ac:dyDescent="0.25">
      <c r="A24" s="150" t="s">
        <v>176</v>
      </c>
      <c r="B24" s="30">
        <v>15000</v>
      </c>
      <c r="C24" s="30">
        <v>15000</v>
      </c>
      <c r="D24" s="30">
        <v>15000</v>
      </c>
    </row>
    <row r="25" spans="1:4" x14ac:dyDescent="0.25">
      <c r="A25" s="150" t="s">
        <v>178</v>
      </c>
      <c r="B25" s="30">
        <v>0</v>
      </c>
      <c r="C25" s="30">
        <v>0</v>
      </c>
      <c r="D25" s="30">
        <v>0</v>
      </c>
    </row>
    <row r="26" spans="1:4" x14ac:dyDescent="0.25">
      <c r="A26" s="150" t="s">
        <v>179</v>
      </c>
      <c r="B26" s="30">
        <v>5000</v>
      </c>
      <c r="C26" s="30">
        <v>5000</v>
      </c>
      <c r="D26" s="30">
        <v>5000</v>
      </c>
    </row>
    <row r="27" spans="1:4" x14ac:dyDescent="0.25">
      <c r="A27" s="15" t="s">
        <v>197</v>
      </c>
      <c r="B27" s="30">
        <v>0</v>
      </c>
      <c r="C27" s="30">
        <v>0</v>
      </c>
      <c r="D27" s="30">
        <v>0</v>
      </c>
    </row>
    <row r="28" spans="1:4" x14ac:dyDescent="0.25">
      <c r="A28" s="16" t="s">
        <v>307</v>
      </c>
      <c r="B28" s="30">
        <v>0</v>
      </c>
      <c r="C28" s="30">
        <v>0</v>
      </c>
      <c r="D28" s="30">
        <v>0</v>
      </c>
    </row>
    <row r="29" spans="1:4" x14ac:dyDescent="0.25">
      <c r="A29" s="17" t="s">
        <v>198</v>
      </c>
      <c r="B29" s="30">
        <v>0</v>
      </c>
      <c r="C29" s="30">
        <v>0</v>
      </c>
      <c r="D29" s="30">
        <v>0</v>
      </c>
    </row>
    <row r="30" spans="1:4" x14ac:dyDescent="0.25">
      <c r="A30" s="150" t="s">
        <v>198</v>
      </c>
      <c r="B30" s="30">
        <v>0</v>
      </c>
      <c r="C30" s="30">
        <v>0</v>
      </c>
      <c r="D30" s="30">
        <v>0</v>
      </c>
    </row>
    <row r="31" spans="1:4" x14ac:dyDescent="0.25">
      <c r="A31" s="15" t="s">
        <v>196</v>
      </c>
      <c r="B31" s="30">
        <v>93628000</v>
      </c>
      <c r="C31" s="30">
        <v>144264000</v>
      </c>
      <c r="D31" s="30">
        <v>72110000</v>
      </c>
    </row>
    <row r="32" spans="1:4" x14ac:dyDescent="0.25">
      <c r="A32" s="16" t="s">
        <v>186</v>
      </c>
      <c r="B32" s="30">
        <v>0</v>
      </c>
      <c r="C32" s="30">
        <v>50349000</v>
      </c>
      <c r="D32" s="30">
        <v>0</v>
      </c>
    </row>
    <row r="33" spans="1:4" x14ac:dyDescent="0.25">
      <c r="A33" s="17" t="s">
        <v>190</v>
      </c>
      <c r="B33" s="30">
        <v>0</v>
      </c>
      <c r="C33" s="30">
        <v>38805000</v>
      </c>
      <c r="D33" s="30">
        <v>0</v>
      </c>
    </row>
    <row r="34" spans="1:4" x14ac:dyDescent="0.25">
      <c r="A34" s="150" t="s">
        <v>185</v>
      </c>
      <c r="B34" s="30">
        <v>0</v>
      </c>
      <c r="C34" s="30">
        <v>29000</v>
      </c>
      <c r="D34" s="30">
        <v>0</v>
      </c>
    </row>
    <row r="35" spans="1:4" x14ac:dyDescent="0.25">
      <c r="A35" s="150" t="s">
        <v>184</v>
      </c>
      <c r="B35" s="30">
        <v>0</v>
      </c>
      <c r="C35" s="30">
        <v>24000000</v>
      </c>
      <c r="D35" s="30">
        <v>0</v>
      </c>
    </row>
    <row r="36" spans="1:4" x14ac:dyDescent="0.25">
      <c r="A36" s="150" t="s">
        <v>183</v>
      </c>
      <c r="B36" s="30">
        <v>0</v>
      </c>
      <c r="C36" s="30">
        <v>7809000</v>
      </c>
      <c r="D36" s="30">
        <v>0</v>
      </c>
    </row>
    <row r="37" spans="1:4" x14ac:dyDescent="0.25">
      <c r="A37" s="150" t="s">
        <v>322</v>
      </c>
      <c r="B37" s="30">
        <v>0</v>
      </c>
      <c r="C37" s="30">
        <v>6967000</v>
      </c>
      <c r="D37" s="30">
        <v>0</v>
      </c>
    </row>
    <row r="38" spans="1:4" x14ac:dyDescent="0.25">
      <c r="A38" s="17" t="s">
        <v>191</v>
      </c>
      <c r="B38" s="30">
        <v>0</v>
      </c>
      <c r="C38" s="30">
        <v>11544000</v>
      </c>
      <c r="D38" s="30">
        <v>0</v>
      </c>
    </row>
    <row r="39" spans="1:4" x14ac:dyDescent="0.25">
      <c r="A39" s="150" t="s">
        <v>184</v>
      </c>
      <c r="B39" s="30">
        <v>0</v>
      </c>
      <c r="C39" s="30">
        <v>0</v>
      </c>
      <c r="D39" s="30">
        <v>0</v>
      </c>
    </row>
    <row r="40" spans="1:4" x14ac:dyDescent="0.25">
      <c r="A40" s="150" t="s">
        <v>322</v>
      </c>
      <c r="B40" s="30">
        <v>0</v>
      </c>
      <c r="C40" s="30">
        <v>11544000</v>
      </c>
      <c r="D40" s="30">
        <v>0</v>
      </c>
    </row>
    <row r="41" spans="1:4" x14ac:dyDescent="0.25">
      <c r="A41" s="16" t="s">
        <v>307</v>
      </c>
      <c r="B41" s="30">
        <v>93628000</v>
      </c>
      <c r="C41" s="30">
        <v>93915000</v>
      </c>
      <c r="D41" s="30">
        <v>72110000</v>
      </c>
    </row>
    <row r="42" spans="1:4" x14ac:dyDescent="0.25">
      <c r="A42" s="17" t="s">
        <v>190</v>
      </c>
      <c r="B42" s="30">
        <v>47484000</v>
      </c>
      <c r="C42" s="30">
        <v>47484000</v>
      </c>
      <c r="D42" s="30">
        <v>51876000</v>
      </c>
    </row>
    <row r="43" spans="1:4" x14ac:dyDescent="0.25">
      <c r="A43" s="150" t="s">
        <v>322</v>
      </c>
      <c r="B43" s="30">
        <v>47484000</v>
      </c>
      <c r="C43" s="30">
        <v>47484000</v>
      </c>
      <c r="D43" s="30">
        <v>51876000</v>
      </c>
    </row>
    <row r="44" spans="1:4" x14ac:dyDescent="0.25">
      <c r="A44" s="17" t="s">
        <v>191</v>
      </c>
      <c r="B44" s="30">
        <v>11907300</v>
      </c>
      <c r="C44" s="30">
        <v>11907300</v>
      </c>
      <c r="D44" s="30">
        <v>12234000</v>
      </c>
    </row>
    <row r="45" spans="1:4" x14ac:dyDescent="0.25">
      <c r="A45" s="150" t="s">
        <v>322</v>
      </c>
      <c r="B45" s="30">
        <v>11907300</v>
      </c>
      <c r="C45" s="30">
        <v>11907300</v>
      </c>
      <c r="D45" s="30">
        <v>12234000</v>
      </c>
    </row>
    <row r="46" spans="1:4" x14ac:dyDescent="0.25">
      <c r="A46" s="17" t="s">
        <v>201</v>
      </c>
      <c r="B46" s="30">
        <v>34236700</v>
      </c>
      <c r="C46" s="30">
        <v>34523700</v>
      </c>
      <c r="D46" s="30">
        <v>8000000</v>
      </c>
    </row>
    <row r="47" spans="1:4" x14ac:dyDescent="0.25">
      <c r="A47" s="150" t="s">
        <v>201</v>
      </c>
      <c r="B47" s="30">
        <v>34236700</v>
      </c>
      <c r="C47" s="30">
        <v>34523700</v>
      </c>
      <c r="D47" s="30">
        <v>8000000</v>
      </c>
    </row>
    <row r="48" spans="1:4" x14ac:dyDescent="0.25">
      <c r="A48" s="15" t="s">
        <v>156</v>
      </c>
      <c r="B48" s="30">
        <v>107948000</v>
      </c>
      <c r="C48" s="30">
        <v>158726000</v>
      </c>
      <c r="D48" s="30">
        <v>97080000</v>
      </c>
    </row>
    <row r="49" spans="2:4" x14ac:dyDescent="0.25">
      <c r="B49" s="41"/>
      <c r="C49" s="41"/>
      <c r="D49" s="41"/>
    </row>
    <row r="50" spans="2:4" x14ac:dyDescent="0.25">
      <c r="B50" s="41"/>
      <c r="C50" s="41"/>
      <c r="D50" s="41"/>
    </row>
    <row r="51" spans="2:4" x14ac:dyDescent="0.25">
      <c r="B51" s="41"/>
      <c r="C51" s="41"/>
      <c r="D51" s="41"/>
    </row>
    <row r="52" spans="2:4" x14ac:dyDescent="0.25">
      <c r="B52" s="41"/>
      <c r="C52" s="41"/>
      <c r="D52" s="41"/>
    </row>
    <row r="53" spans="2:4" x14ac:dyDescent="0.25">
      <c r="B53" s="41"/>
      <c r="C53" s="41"/>
      <c r="D53" s="41"/>
    </row>
    <row r="54" spans="2:4" x14ac:dyDescent="0.25">
      <c r="B54" s="41"/>
      <c r="C54" s="41"/>
      <c r="D54" s="41"/>
    </row>
    <row r="55" spans="2:4" x14ac:dyDescent="0.25">
      <c r="B55" s="41"/>
      <c r="C55" s="41"/>
      <c r="D55" s="41"/>
    </row>
    <row r="56" spans="2:4" x14ac:dyDescent="0.25">
      <c r="B56" s="41"/>
      <c r="C56" s="41"/>
      <c r="D56" s="41"/>
    </row>
    <row r="57" spans="2:4" x14ac:dyDescent="0.25">
      <c r="B57" s="41"/>
      <c r="C57" s="41"/>
      <c r="D57" s="41"/>
    </row>
    <row r="58" spans="2:4" x14ac:dyDescent="0.25">
      <c r="B58" s="41"/>
      <c r="C58" s="41"/>
      <c r="D58" s="41"/>
    </row>
    <row r="59" spans="2:4" x14ac:dyDescent="0.25">
      <c r="B59" s="41"/>
      <c r="C59" s="41"/>
      <c r="D59" s="41"/>
    </row>
    <row r="60" spans="2:4" x14ac:dyDescent="0.25">
      <c r="B60" s="41"/>
      <c r="C60" s="41"/>
      <c r="D60" s="41"/>
    </row>
    <row r="61" spans="2:4" x14ac:dyDescent="0.25">
      <c r="B61" s="41"/>
      <c r="C61" s="41"/>
      <c r="D61" s="41"/>
    </row>
    <row r="62" spans="2:4" x14ac:dyDescent="0.25">
      <c r="B62" s="41"/>
      <c r="C62" s="41"/>
      <c r="D62" s="41"/>
    </row>
    <row r="63" spans="2:4" x14ac:dyDescent="0.25">
      <c r="B63" s="41"/>
      <c r="C63" s="41"/>
      <c r="D63" s="41"/>
    </row>
    <row r="64" spans="2:4" x14ac:dyDescent="0.25">
      <c r="B64" s="41"/>
      <c r="C64" s="41"/>
      <c r="D64" s="41"/>
    </row>
    <row r="65" spans="2:4" x14ac:dyDescent="0.25">
      <c r="B65" s="41"/>
      <c r="C65" s="41"/>
      <c r="D65" s="41"/>
    </row>
    <row r="66" spans="2:4" x14ac:dyDescent="0.25">
      <c r="B66" s="41"/>
      <c r="C66" s="41"/>
      <c r="D66" s="41"/>
    </row>
    <row r="67" spans="2:4" x14ac:dyDescent="0.25">
      <c r="B67" s="41"/>
      <c r="C67" s="41"/>
      <c r="D67" s="41"/>
    </row>
    <row r="68" spans="2:4" x14ac:dyDescent="0.25">
      <c r="B68" s="41"/>
      <c r="C68" s="41"/>
      <c r="D68" s="41"/>
    </row>
    <row r="69" spans="2:4" x14ac:dyDescent="0.25">
      <c r="B69" s="41"/>
      <c r="C69" s="41"/>
      <c r="D69" s="41"/>
    </row>
    <row r="70" spans="2:4" x14ac:dyDescent="0.25">
      <c r="B70" s="41"/>
      <c r="C70" s="41"/>
      <c r="D70" s="41"/>
    </row>
    <row r="71" spans="2:4" x14ac:dyDescent="0.25">
      <c r="B71" s="41"/>
      <c r="C71" s="41"/>
      <c r="D71" s="41"/>
    </row>
    <row r="72" spans="2:4" x14ac:dyDescent="0.25">
      <c r="B72" s="41"/>
      <c r="C72" s="41"/>
      <c r="D72" s="41"/>
    </row>
    <row r="73" spans="2:4" x14ac:dyDescent="0.25">
      <c r="B73" s="41"/>
      <c r="C73" s="41"/>
      <c r="D73" s="41"/>
    </row>
    <row r="74" spans="2:4" x14ac:dyDescent="0.25">
      <c r="B74" s="41"/>
      <c r="C74" s="41"/>
      <c r="D74" s="41"/>
    </row>
  </sheetData>
  <pageMargins left="0.7" right="0.7" top="0.78740157499999996" bottom="0.78740157499999996" header="0.3" footer="0.3"/>
  <pageSetup paperSize="9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3" sqref="A33"/>
    </sheetView>
  </sheetViews>
  <sheetFormatPr defaultRowHeight="15" x14ac:dyDescent="0.25"/>
  <cols>
    <col min="1" max="1" width="40.42578125" customWidth="1"/>
    <col min="2" max="2" width="13.28515625" style="41" customWidth="1"/>
    <col min="3" max="3" width="13.140625" style="41" customWidth="1"/>
    <col min="4" max="4" width="11.28515625" style="41" customWidth="1"/>
    <col min="5" max="5" width="10.28515625" customWidth="1"/>
    <col min="6" max="6" width="12" customWidth="1"/>
  </cols>
  <sheetData>
    <row r="1" spans="1:6" s="131" customFormat="1" ht="18.75" x14ac:dyDescent="0.3">
      <c r="A1" s="29" t="s">
        <v>337</v>
      </c>
      <c r="B1" s="41"/>
      <c r="C1" s="41"/>
      <c r="D1" s="41"/>
    </row>
    <row r="2" spans="1:6" x14ac:dyDescent="0.25">
      <c r="C2" s="30"/>
      <c r="D2" s="30"/>
    </row>
    <row r="3" spans="1:6" x14ac:dyDescent="0.25">
      <c r="A3" s="14" t="s">
        <v>4</v>
      </c>
      <c r="B3" s="41" t="s">
        <v>161</v>
      </c>
      <c r="C3" s="30"/>
      <c r="D3" s="30"/>
    </row>
    <row r="4" spans="1:6" x14ac:dyDescent="0.25">
      <c r="B4" s="30"/>
      <c r="C4" s="30"/>
      <c r="D4" s="30"/>
    </row>
    <row r="5" spans="1:6" ht="39" customHeight="1" x14ac:dyDescent="0.25">
      <c r="A5" s="14" t="s">
        <v>155</v>
      </c>
      <c r="B5" s="41" t="s">
        <v>345</v>
      </c>
      <c r="C5" s="41" t="s">
        <v>349</v>
      </c>
      <c r="D5" s="41" t="s">
        <v>346</v>
      </c>
      <c r="E5" s="41" t="s">
        <v>347</v>
      </c>
      <c r="F5" s="41" t="s">
        <v>348</v>
      </c>
    </row>
    <row r="6" spans="1:6" x14ac:dyDescent="0.25">
      <c r="A6" s="15" t="s">
        <v>13</v>
      </c>
      <c r="B6" s="30">
        <v>106486000</v>
      </c>
      <c r="C6" s="30">
        <v>0</v>
      </c>
      <c r="D6" s="30">
        <v>8873833.333333334</v>
      </c>
      <c r="E6" s="30">
        <v>8873833.333333334</v>
      </c>
      <c r="F6" s="30">
        <v>8873833.333333334</v>
      </c>
    </row>
    <row r="7" spans="1:6" x14ac:dyDescent="0.25">
      <c r="A7" s="16" t="s">
        <v>11</v>
      </c>
      <c r="B7" s="30">
        <v>1900000</v>
      </c>
      <c r="C7" s="30">
        <v>0</v>
      </c>
      <c r="D7" s="30">
        <v>158333.33333333334</v>
      </c>
      <c r="E7" s="30">
        <v>158333.33333333334</v>
      </c>
      <c r="F7" s="30">
        <v>158333.33333333334</v>
      </c>
    </row>
    <row r="8" spans="1:6" x14ac:dyDescent="0.25">
      <c r="A8" s="16" t="s">
        <v>19</v>
      </c>
      <c r="B8" s="30">
        <v>100000</v>
      </c>
      <c r="C8" s="30">
        <v>0</v>
      </c>
      <c r="D8" s="30">
        <v>8333.3333333333339</v>
      </c>
      <c r="E8" s="30">
        <v>8333.3333333333339</v>
      </c>
      <c r="F8" s="30">
        <v>8333.3333333333339</v>
      </c>
    </row>
    <row r="9" spans="1:6" x14ac:dyDescent="0.25">
      <c r="A9" s="16" t="s">
        <v>21</v>
      </c>
      <c r="B9" s="30">
        <v>120000</v>
      </c>
      <c r="C9" s="30">
        <v>0</v>
      </c>
      <c r="D9" s="30">
        <v>10000</v>
      </c>
      <c r="E9" s="30">
        <v>10000</v>
      </c>
      <c r="F9" s="30">
        <v>10000</v>
      </c>
    </row>
    <row r="10" spans="1:6" x14ac:dyDescent="0.25">
      <c r="A10" s="16" t="s">
        <v>23</v>
      </c>
      <c r="B10" s="30">
        <v>6934000</v>
      </c>
      <c r="C10" s="30">
        <v>0</v>
      </c>
      <c r="D10" s="30">
        <v>577833.33333333337</v>
      </c>
      <c r="E10" s="30">
        <v>577833.33333333337</v>
      </c>
      <c r="F10" s="30">
        <v>577833.33333333337</v>
      </c>
    </row>
    <row r="11" spans="1:6" x14ac:dyDescent="0.25">
      <c r="A11" s="16" t="s">
        <v>35</v>
      </c>
      <c r="B11" s="30">
        <v>14700000</v>
      </c>
      <c r="C11" s="30">
        <v>0</v>
      </c>
      <c r="D11" s="30">
        <v>1225000</v>
      </c>
      <c r="E11" s="30">
        <v>1225000</v>
      </c>
      <c r="F11" s="30">
        <v>1225000</v>
      </c>
    </row>
    <row r="12" spans="1:6" x14ac:dyDescent="0.25">
      <c r="A12" s="16" t="s">
        <v>43</v>
      </c>
      <c r="B12" s="30">
        <v>80000</v>
      </c>
      <c r="C12" s="30">
        <v>0</v>
      </c>
      <c r="D12" s="30">
        <v>6666.6666666666661</v>
      </c>
      <c r="E12" s="30">
        <v>6666.6666666666661</v>
      </c>
      <c r="F12" s="30">
        <v>6666.6666666666661</v>
      </c>
    </row>
    <row r="13" spans="1:6" x14ac:dyDescent="0.25">
      <c r="A13" s="16" t="s">
        <v>49</v>
      </c>
      <c r="B13" s="30">
        <v>1260000</v>
      </c>
      <c r="C13" s="30">
        <v>0</v>
      </c>
      <c r="D13" s="30">
        <v>104999.99999999999</v>
      </c>
      <c r="E13" s="30">
        <v>104999.99999999999</v>
      </c>
      <c r="F13" s="30">
        <v>104999.99999999999</v>
      </c>
    </row>
    <row r="14" spans="1:6" x14ac:dyDescent="0.25">
      <c r="A14" s="16" t="s">
        <v>58</v>
      </c>
      <c r="B14" s="30">
        <v>900000</v>
      </c>
      <c r="C14" s="30">
        <v>0</v>
      </c>
      <c r="D14" s="30">
        <v>75000</v>
      </c>
      <c r="E14" s="30">
        <v>75000</v>
      </c>
      <c r="F14" s="30">
        <v>75000</v>
      </c>
    </row>
    <row r="15" spans="1:6" x14ac:dyDescent="0.25">
      <c r="A15" s="16" t="s">
        <v>54</v>
      </c>
      <c r="B15" s="30">
        <v>120000</v>
      </c>
      <c r="C15" s="30">
        <v>0</v>
      </c>
      <c r="D15" s="30">
        <v>10000</v>
      </c>
      <c r="E15" s="30">
        <v>10000</v>
      </c>
      <c r="F15" s="30">
        <v>10000</v>
      </c>
    </row>
    <row r="16" spans="1:6" x14ac:dyDescent="0.25">
      <c r="A16" s="16" t="s">
        <v>61</v>
      </c>
      <c r="B16" s="30">
        <v>3505000</v>
      </c>
      <c r="C16" s="30">
        <v>0</v>
      </c>
      <c r="D16" s="30">
        <v>292083.33333333337</v>
      </c>
      <c r="E16" s="30">
        <v>292083.33333333337</v>
      </c>
      <c r="F16" s="30">
        <v>292083.33333333337</v>
      </c>
    </row>
    <row r="17" spans="1:6" x14ac:dyDescent="0.25">
      <c r="A17" s="16" t="s">
        <v>65</v>
      </c>
      <c r="B17" s="30">
        <v>600000</v>
      </c>
      <c r="C17" s="30">
        <v>0</v>
      </c>
      <c r="D17" s="30">
        <v>50000</v>
      </c>
      <c r="E17" s="30">
        <v>50000</v>
      </c>
      <c r="F17" s="30">
        <v>50000</v>
      </c>
    </row>
    <row r="18" spans="1:6" x14ac:dyDescent="0.25">
      <c r="A18" s="16" t="s">
        <v>67</v>
      </c>
      <c r="B18" s="30">
        <v>680000</v>
      </c>
      <c r="C18" s="30">
        <v>0</v>
      </c>
      <c r="D18" s="30">
        <v>56666.666666666664</v>
      </c>
      <c r="E18" s="30">
        <v>56666.666666666664</v>
      </c>
      <c r="F18" s="30">
        <v>56666.666666666664</v>
      </c>
    </row>
    <row r="19" spans="1:6" x14ac:dyDescent="0.25">
      <c r="A19" s="16" t="s">
        <v>70</v>
      </c>
      <c r="B19" s="30">
        <v>360000</v>
      </c>
      <c r="C19" s="30">
        <v>0</v>
      </c>
      <c r="D19" s="30">
        <v>30000</v>
      </c>
      <c r="E19" s="30">
        <v>30000</v>
      </c>
      <c r="F19" s="30">
        <v>30000</v>
      </c>
    </row>
    <row r="20" spans="1:6" x14ac:dyDescent="0.25">
      <c r="A20" s="16" t="s">
        <v>78</v>
      </c>
      <c r="B20" s="30">
        <v>180000</v>
      </c>
      <c r="C20" s="30">
        <v>0</v>
      </c>
      <c r="D20" s="30">
        <v>15000</v>
      </c>
      <c r="E20" s="30">
        <v>15000</v>
      </c>
      <c r="F20" s="30">
        <v>15000</v>
      </c>
    </row>
    <row r="21" spans="1:6" x14ac:dyDescent="0.25">
      <c r="A21" s="16" t="s">
        <v>80</v>
      </c>
      <c r="B21" s="30">
        <v>6450000</v>
      </c>
      <c r="C21" s="30">
        <v>0</v>
      </c>
      <c r="D21" s="30">
        <v>537500</v>
      </c>
      <c r="E21" s="30">
        <v>537500</v>
      </c>
      <c r="F21" s="30">
        <v>537500</v>
      </c>
    </row>
    <row r="22" spans="1:6" x14ac:dyDescent="0.25">
      <c r="A22" s="16" t="s">
        <v>100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16" t="s">
        <v>102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5">
      <c r="A24" s="16" t="s">
        <v>90</v>
      </c>
      <c r="B24" s="30">
        <v>425000</v>
      </c>
      <c r="C24" s="30">
        <v>0</v>
      </c>
      <c r="D24" s="30">
        <v>35416.666666666664</v>
      </c>
      <c r="E24" s="30">
        <v>35416.666666666664</v>
      </c>
      <c r="F24" s="30">
        <v>35416.666666666664</v>
      </c>
    </row>
    <row r="25" spans="1:6" x14ac:dyDescent="0.25">
      <c r="A25" s="16" t="s">
        <v>96</v>
      </c>
      <c r="B25" s="30">
        <v>340000</v>
      </c>
      <c r="C25" s="30">
        <v>0</v>
      </c>
      <c r="D25" s="30">
        <v>28333.333333333332</v>
      </c>
      <c r="E25" s="30">
        <v>28333.333333333332</v>
      </c>
      <c r="F25" s="30">
        <v>28333.333333333332</v>
      </c>
    </row>
    <row r="26" spans="1:6" x14ac:dyDescent="0.25">
      <c r="A26" s="16" t="s">
        <v>104</v>
      </c>
      <c r="B26" s="30">
        <v>399000</v>
      </c>
      <c r="C26" s="30">
        <v>0</v>
      </c>
      <c r="D26" s="30">
        <v>33250</v>
      </c>
      <c r="E26" s="30">
        <v>33250</v>
      </c>
      <c r="F26" s="30">
        <v>33250</v>
      </c>
    </row>
    <row r="27" spans="1:6" x14ac:dyDescent="0.25">
      <c r="A27" s="16" t="s">
        <v>106</v>
      </c>
      <c r="B27" s="30">
        <v>8000</v>
      </c>
      <c r="C27" s="30">
        <v>0</v>
      </c>
      <c r="D27" s="30">
        <v>666.66666666666663</v>
      </c>
      <c r="E27" s="30">
        <v>666.66666666666663</v>
      </c>
      <c r="F27" s="30">
        <v>666.66666666666663</v>
      </c>
    </row>
    <row r="28" spans="1:6" x14ac:dyDescent="0.25">
      <c r="A28" s="16" t="s">
        <v>108</v>
      </c>
      <c r="B28" s="30">
        <v>435000</v>
      </c>
      <c r="C28" s="30">
        <v>0</v>
      </c>
      <c r="D28" s="30">
        <v>36250</v>
      </c>
      <c r="E28" s="30">
        <v>36250</v>
      </c>
      <c r="F28" s="30">
        <v>36250</v>
      </c>
    </row>
    <row r="29" spans="1:6" x14ac:dyDescent="0.25">
      <c r="A29" s="16" t="s">
        <v>110</v>
      </c>
      <c r="B29" s="30">
        <v>1000000</v>
      </c>
      <c r="C29" s="30">
        <v>0</v>
      </c>
      <c r="D29" s="30">
        <v>83333.333333333328</v>
      </c>
      <c r="E29" s="30">
        <v>83333.333333333328</v>
      </c>
      <c r="F29" s="30">
        <v>83333.333333333328</v>
      </c>
    </row>
    <row r="30" spans="1:6" x14ac:dyDescent="0.25">
      <c r="A30" s="16" t="s">
        <v>116</v>
      </c>
      <c r="B30" s="30">
        <v>7470000</v>
      </c>
      <c r="C30" s="30">
        <v>0</v>
      </c>
      <c r="D30" s="30">
        <v>622500</v>
      </c>
      <c r="E30" s="30">
        <v>622500</v>
      </c>
      <c r="F30" s="30">
        <v>622500</v>
      </c>
    </row>
    <row r="31" spans="1:6" x14ac:dyDescent="0.25">
      <c r="A31" s="16" t="s">
        <v>316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</row>
    <row r="32" spans="1:6" x14ac:dyDescent="0.25">
      <c r="A32" s="16" t="s">
        <v>119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</row>
    <row r="33" spans="1:6" x14ac:dyDescent="0.25">
      <c r="A33" s="16" t="s">
        <v>121</v>
      </c>
      <c r="B33" s="30">
        <v>58000000</v>
      </c>
      <c r="C33" s="30">
        <v>0</v>
      </c>
      <c r="D33" s="30">
        <v>4833333.3333333321</v>
      </c>
      <c r="E33" s="30">
        <v>4833333.3333333321</v>
      </c>
      <c r="F33" s="30">
        <v>4833333.3333333321</v>
      </c>
    </row>
    <row r="34" spans="1:6" x14ac:dyDescent="0.25">
      <c r="A34" s="16" t="s">
        <v>150</v>
      </c>
      <c r="B34" s="30">
        <v>120000</v>
      </c>
      <c r="C34" s="30">
        <v>0</v>
      </c>
      <c r="D34" s="30">
        <v>10000</v>
      </c>
      <c r="E34" s="30">
        <v>10000</v>
      </c>
      <c r="F34" s="30">
        <v>10000</v>
      </c>
    </row>
    <row r="35" spans="1:6" x14ac:dyDescent="0.25">
      <c r="A35" s="16" t="s">
        <v>152</v>
      </c>
      <c r="B35" s="30">
        <v>400000</v>
      </c>
      <c r="C35" s="30">
        <v>0</v>
      </c>
      <c r="D35" s="30">
        <v>33333.333333333336</v>
      </c>
      <c r="E35" s="30">
        <v>33333.333333333336</v>
      </c>
      <c r="F35" s="30">
        <v>33333.333333333336</v>
      </c>
    </row>
    <row r="36" spans="1:6" x14ac:dyDescent="0.25">
      <c r="A36" s="16" t="s">
        <v>154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</row>
    <row r="37" spans="1:6" x14ac:dyDescent="0.25">
      <c r="A37" s="15" t="s">
        <v>17</v>
      </c>
      <c r="B37" s="30">
        <v>32171000</v>
      </c>
      <c r="C37" s="30">
        <v>17481600</v>
      </c>
      <c r="D37" s="30">
        <v>17656600</v>
      </c>
      <c r="E37" s="30">
        <v>175000</v>
      </c>
      <c r="F37" s="30">
        <v>175000</v>
      </c>
    </row>
    <row r="38" spans="1:6" x14ac:dyDescent="0.25">
      <c r="A38" s="16" t="s">
        <v>11</v>
      </c>
      <c r="B38" s="30">
        <v>1000000</v>
      </c>
      <c r="C38" s="30">
        <v>0</v>
      </c>
      <c r="D38" s="30">
        <v>41666.666666666664</v>
      </c>
      <c r="E38" s="30">
        <v>41666.666666666664</v>
      </c>
      <c r="F38" s="30">
        <v>41666.666666666664</v>
      </c>
    </row>
    <row r="39" spans="1:6" x14ac:dyDescent="0.25">
      <c r="A39" s="16" t="s">
        <v>35</v>
      </c>
      <c r="B39" s="30">
        <v>5300000</v>
      </c>
      <c r="C39" s="30">
        <v>232000</v>
      </c>
      <c r="D39" s="30">
        <v>273666.66666666669</v>
      </c>
      <c r="E39" s="30">
        <v>41666.666666666664</v>
      </c>
      <c r="F39" s="30">
        <v>41666.666666666664</v>
      </c>
    </row>
    <row r="40" spans="1:6" x14ac:dyDescent="0.25">
      <c r="A40" s="16" t="s">
        <v>43</v>
      </c>
      <c r="B40" s="30">
        <v>4521000</v>
      </c>
      <c r="C40" s="30">
        <v>4327400</v>
      </c>
      <c r="D40" s="30">
        <v>4327400</v>
      </c>
      <c r="E40" s="30">
        <v>0</v>
      </c>
      <c r="F40" s="30">
        <v>0</v>
      </c>
    </row>
    <row r="41" spans="1:6" x14ac:dyDescent="0.25">
      <c r="A41" s="16" t="s">
        <v>76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</row>
    <row r="42" spans="1:6" x14ac:dyDescent="0.25">
      <c r="A42" s="16" t="s">
        <v>73</v>
      </c>
      <c r="B42" s="30">
        <v>10500000</v>
      </c>
      <c r="C42" s="30">
        <v>5272200</v>
      </c>
      <c r="D42" s="30">
        <v>5272200</v>
      </c>
      <c r="E42" s="30">
        <v>0</v>
      </c>
      <c r="F42" s="30">
        <v>0</v>
      </c>
    </row>
    <row r="43" spans="1:6" x14ac:dyDescent="0.25">
      <c r="A43" s="16" t="s">
        <v>70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</row>
    <row r="44" spans="1:6" x14ac:dyDescent="0.25">
      <c r="A44" s="16" t="s">
        <v>80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</row>
    <row r="45" spans="1:6" x14ac:dyDescent="0.25">
      <c r="A45" s="16" t="s">
        <v>110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</row>
    <row r="46" spans="1:6" x14ac:dyDescent="0.25">
      <c r="A46" s="16" t="s">
        <v>121</v>
      </c>
      <c r="B46" s="30">
        <v>10850000</v>
      </c>
      <c r="C46" s="30">
        <v>7650000</v>
      </c>
      <c r="D46" s="30">
        <v>7741666.666666667</v>
      </c>
      <c r="E46" s="30">
        <v>91666.666666666672</v>
      </c>
      <c r="F46" s="30">
        <v>91666.666666666672</v>
      </c>
    </row>
    <row r="47" spans="1:6" x14ac:dyDescent="0.25">
      <c r="A47" s="15" t="s">
        <v>156</v>
      </c>
      <c r="B47" s="30">
        <v>138657000</v>
      </c>
      <c r="C47" s="30">
        <v>17481600</v>
      </c>
      <c r="D47" s="30">
        <v>26530433.333333332</v>
      </c>
      <c r="E47" s="30">
        <v>9048833.3333333321</v>
      </c>
      <c r="F47" s="30">
        <v>9048833.3333333321</v>
      </c>
    </row>
    <row r="48" spans="1:6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/>
  </sheetViews>
  <sheetFormatPr defaultRowHeight="12.75" x14ac:dyDescent="0.2"/>
  <cols>
    <col min="1" max="1" width="50.7109375" style="49" customWidth="1"/>
    <col min="2" max="2" width="12.140625" style="45" customWidth="1"/>
    <col min="3" max="3" width="12.42578125" style="45" customWidth="1"/>
    <col min="4" max="5" width="12.28515625" style="45" customWidth="1"/>
    <col min="6" max="9" width="10.7109375" style="45" customWidth="1"/>
    <col min="10" max="10" width="10" style="45" customWidth="1"/>
    <col min="11" max="11" width="11.28515625" style="45" customWidth="1"/>
    <col min="12" max="16384" width="9.140625" style="45"/>
  </cols>
  <sheetData>
    <row r="1" spans="1:12" ht="18.75" x14ac:dyDescent="0.3">
      <c r="A1" s="29" t="s">
        <v>334</v>
      </c>
    </row>
    <row r="2" spans="1:12" x14ac:dyDescent="0.2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s="52" customFormat="1" ht="16.5" thickBot="1" x14ac:dyDescent="0.3">
      <c r="A3" s="51" t="s">
        <v>293</v>
      </c>
      <c r="I3" s="53" t="s">
        <v>268</v>
      </c>
    </row>
    <row r="4" spans="1:12" ht="27" customHeight="1" thickBot="1" x14ac:dyDescent="0.25">
      <c r="A4" s="54" t="s">
        <v>263</v>
      </c>
      <c r="B4" s="55" t="s">
        <v>269</v>
      </c>
      <c r="C4" s="56" t="s">
        <v>270</v>
      </c>
      <c r="D4" s="56" t="s">
        <v>271</v>
      </c>
      <c r="E4" s="56" t="s">
        <v>272</v>
      </c>
      <c r="F4" s="57" t="s">
        <v>273</v>
      </c>
      <c r="G4" s="57" t="s">
        <v>274</v>
      </c>
      <c r="H4" s="58" t="s">
        <v>264</v>
      </c>
      <c r="I4" s="59" t="s">
        <v>265</v>
      </c>
      <c r="J4" s="59" t="s">
        <v>266</v>
      </c>
      <c r="K4" s="60" t="s">
        <v>267</v>
      </c>
      <c r="L4" s="61" t="s">
        <v>275</v>
      </c>
    </row>
    <row r="5" spans="1:12" x14ac:dyDescent="0.2">
      <c r="A5" s="62"/>
      <c r="B5" s="63"/>
      <c r="C5" s="63"/>
      <c r="D5" s="63"/>
      <c r="E5" s="63"/>
      <c r="F5" s="64"/>
      <c r="G5" s="65"/>
      <c r="H5" s="66"/>
      <c r="I5" s="64"/>
      <c r="J5" s="64"/>
      <c r="K5" s="67"/>
      <c r="L5" s="68"/>
    </row>
    <row r="6" spans="1:12" x14ac:dyDescent="0.2">
      <c r="A6" s="69" t="s">
        <v>276</v>
      </c>
      <c r="B6" s="70">
        <v>9711</v>
      </c>
      <c r="C6" s="70">
        <v>12891</v>
      </c>
      <c r="D6" s="70">
        <v>12385</v>
      </c>
      <c r="E6" s="70">
        <v>13448</v>
      </c>
      <c r="F6" s="47">
        <v>13037</v>
      </c>
      <c r="G6" s="47">
        <v>18950</v>
      </c>
      <c r="H6" s="47">
        <v>19500</v>
      </c>
      <c r="I6" s="47">
        <v>20000</v>
      </c>
      <c r="J6" s="47">
        <v>20500</v>
      </c>
      <c r="K6" s="71">
        <v>21000</v>
      </c>
      <c r="L6" s="72">
        <v>21500</v>
      </c>
    </row>
    <row r="7" spans="1:12" x14ac:dyDescent="0.2">
      <c r="A7" s="69" t="s">
        <v>277</v>
      </c>
      <c r="B7" s="70">
        <v>1371</v>
      </c>
      <c r="C7" s="70">
        <v>1730</v>
      </c>
      <c r="D7" s="70">
        <v>1071</v>
      </c>
      <c r="E7" s="70">
        <v>12587</v>
      </c>
      <c r="F7" s="47">
        <v>10926</v>
      </c>
      <c r="G7" s="47">
        <v>6020</v>
      </c>
      <c r="H7" s="47">
        <v>2000</v>
      </c>
      <c r="I7" s="47">
        <v>2500</v>
      </c>
      <c r="J7" s="47">
        <v>3000</v>
      </c>
      <c r="K7" s="71">
        <v>3500</v>
      </c>
      <c r="L7" s="72">
        <v>4000</v>
      </c>
    </row>
    <row r="8" spans="1:12" x14ac:dyDescent="0.2">
      <c r="A8" s="73" t="s">
        <v>278</v>
      </c>
      <c r="B8" s="70">
        <v>9900</v>
      </c>
      <c r="C8" s="70">
        <v>1000</v>
      </c>
      <c r="D8" s="70">
        <v>9</v>
      </c>
      <c r="E8" s="70">
        <v>0</v>
      </c>
      <c r="F8" s="47">
        <v>0</v>
      </c>
      <c r="G8" s="47">
        <v>0</v>
      </c>
      <c r="H8" s="71">
        <v>0</v>
      </c>
      <c r="I8" s="71">
        <v>0</v>
      </c>
      <c r="J8" s="71">
        <v>0</v>
      </c>
      <c r="K8" s="71">
        <v>0</v>
      </c>
      <c r="L8" s="72">
        <v>0</v>
      </c>
    </row>
    <row r="9" spans="1:12" ht="13.5" thickBot="1" x14ac:dyDescent="0.25">
      <c r="A9" s="74" t="s">
        <v>279</v>
      </c>
      <c r="B9" s="75">
        <f>SUM(B6:B8)</f>
        <v>20982</v>
      </c>
      <c r="C9" s="75">
        <f>SUM(C6:C8)</f>
        <v>15621</v>
      </c>
      <c r="D9" s="75">
        <f>SUM(D6:D8)</f>
        <v>13465</v>
      </c>
      <c r="E9" s="75">
        <f>SUM(E6:E8)</f>
        <v>26035</v>
      </c>
      <c r="F9" s="76">
        <f t="shared" ref="F9:L9" si="0">SUM(F6:F8)</f>
        <v>23963</v>
      </c>
      <c r="G9" s="76">
        <f t="shared" si="0"/>
        <v>24970</v>
      </c>
      <c r="H9" s="76">
        <f t="shared" si="0"/>
        <v>21500</v>
      </c>
      <c r="I9" s="76">
        <f t="shared" si="0"/>
        <v>22500</v>
      </c>
      <c r="J9" s="76">
        <f t="shared" si="0"/>
        <v>23500</v>
      </c>
      <c r="K9" s="77">
        <f t="shared" si="0"/>
        <v>24500</v>
      </c>
      <c r="L9" s="78">
        <f t="shared" si="0"/>
        <v>25500</v>
      </c>
    </row>
    <row r="10" spans="1:12" x14ac:dyDescent="0.2">
      <c r="A10" s="79"/>
      <c r="B10" s="80"/>
      <c r="C10" s="80"/>
      <c r="D10" s="80"/>
      <c r="E10" s="80"/>
      <c r="F10" s="81"/>
      <c r="G10" s="82"/>
      <c r="H10" s="83"/>
      <c r="I10" s="81"/>
      <c r="J10" s="81"/>
      <c r="K10" s="83"/>
      <c r="L10" s="84"/>
    </row>
    <row r="11" spans="1:12" x14ac:dyDescent="0.2">
      <c r="A11" s="73" t="s">
        <v>280</v>
      </c>
      <c r="B11" s="70">
        <v>152569</v>
      </c>
      <c r="C11" s="70">
        <v>153230</v>
      </c>
      <c r="D11" s="70">
        <v>89080</v>
      </c>
      <c r="E11" s="70">
        <v>150183</v>
      </c>
      <c r="F11" s="47">
        <v>147978</v>
      </c>
      <c r="G11" s="85">
        <v>72110</v>
      </c>
      <c r="H11" s="85">
        <v>74500</v>
      </c>
      <c r="I11" s="85">
        <v>76000</v>
      </c>
      <c r="J11" s="85">
        <v>77500</v>
      </c>
      <c r="K11" s="86">
        <v>79000</v>
      </c>
      <c r="L11" s="72">
        <v>80500</v>
      </c>
    </row>
    <row r="12" spans="1:12" x14ac:dyDescent="0.2">
      <c r="A12" s="87" t="s">
        <v>281</v>
      </c>
      <c r="B12" s="132">
        <v>42252</v>
      </c>
      <c r="C12" s="132">
        <v>43159</v>
      </c>
      <c r="D12" s="132">
        <v>43159</v>
      </c>
      <c r="E12" s="132">
        <v>44252</v>
      </c>
      <c r="F12" s="47">
        <v>47484</v>
      </c>
      <c r="G12" s="85">
        <v>51876</v>
      </c>
      <c r="H12" s="85">
        <v>53000</v>
      </c>
      <c r="I12" s="85">
        <v>54000</v>
      </c>
      <c r="J12" s="85">
        <v>55000</v>
      </c>
      <c r="K12" s="86">
        <v>56000</v>
      </c>
      <c r="L12" s="72">
        <v>57000</v>
      </c>
    </row>
    <row r="13" spans="1:12" x14ac:dyDescent="0.2">
      <c r="A13" s="87" t="s">
        <v>282</v>
      </c>
      <c r="B13" s="132">
        <v>10771</v>
      </c>
      <c r="C13" s="132">
        <v>11446</v>
      </c>
      <c r="D13" s="132">
        <v>11736</v>
      </c>
      <c r="E13" s="132">
        <v>11668</v>
      </c>
      <c r="F13" s="47">
        <v>12600</v>
      </c>
      <c r="G13" s="85">
        <v>12234</v>
      </c>
      <c r="H13" s="85">
        <v>12600</v>
      </c>
      <c r="I13" s="85">
        <v>12800</v>
      </c>
      <c r="J13" s="85">
        <v>13000</v>
      </c>
      <c r="K13" s="86">
        <v>13200</v>
      </c>
      <c r="L13" s="72">
        <v>13400</v>
      </c>
    </row>
    <row r="14" spans="1:12" ht="13.5" thickBot="1" x14ac:dyDescent="0.25">
      <c r="A14" s="74" t="s">
        <v>283</v>
      </c>
      <c r="B14" s="75">
        <f>B9+B11</f>
        <v>173551</v>
      </c>
      <c r="C14" s="75">
        <f>C9+C11</f>
        <v>168851</v>
      </c>
      <c r="D14" s="75">
        <f>D9+D11</f>
        <v>102545</v>
      </c>
      <c r="E14" s="75">
        <f>E9+E11</f>
        <v>176218</v>
      </c>
      <c r="F14" s="76">
        <f t="shared" ref="F14:L14" si="1">F9+F11</f>
        <v>171941</v>
      </c>
      <c r="G14" s="76">
        <f t="shared" si="1"/>
        <v>97080</v>
      </c>
      <c r="H14" s="76">
        <f t="shared" si="1"/>
        <v>96000</v>
      </c>
      <c r="I14" s="76">
        <f t="shared" si="1"/>
        <v>98500</v>
      </c>
      <c r="J14" s="76">
        <f t="shared" si="1"/>
        <v>101000</v>
      </c>
      <c r="K14" s="77">
        <f t="shared" si="1"/>
        <v>103500</v>
      </c>
      <c r="L14" s="78">
        <f t="shared" si="1"/>
        <v>106000</v>
      </c>
    </row>
    <row r="15" spans="1:12" x14ac:dyDescent="0.2">
      <c r="A15" s="88"/>
      <c r="B15" s="89"/>
      <c r="C15" s="89"/>
      <c r="D15" s="89"/>
      <c r="E15" s="89"/>
      <c r="F15" s="48"/>
      <c r="G15" s="90"/>
      <c r="H15" s="46"/>
      <c r="I15" s="48"/>
      <c r="J15" s="48"/>
      <c r="K15" s="46"/>
      <c r="L15" s="91"/>
    </row>
    <row r="16" spans="1:12" x14ac:dyDescent="0.2">
      <c r="A16" s="69" t="s">
        <v>284</v>
      </c>
      <c r="B16" s="104">
        <v>88333</v>
      </c>
      <c r="C16" s="104">
        <v>93054</v>
      </c>
      <c r="D16" s="104">
        <v>99206</v>
      </c>
      <c r="E16" s="104">
        <v>105485</v>
      </c>
      <c r="F16" s="93">
        <v>124303</v>
      </c>
      <c r="G16" s="93">
        <v>106486</v>
      </c>
      <c r="H16" s="93">
        <v>94000</v>
      </c>
      <c r="I16" s="93">
        <v>96000</v>
      </c>
      <c r="J16" s="93">
        <v>98000</v>
      </c>
      <c r="K16" s="94">
        <v>100000</v>
      </c>
      <c r="L16" s="95">
        <v>102000</v>
      </c>
    </row>
    <row r="17" spans="1:12" x14ac:dyDescent="0.2">
      <c r="A17" s="69" t="s">
        <v>285</v>
      </c>
      <c r="B17" s="104">
        <v>136956</v>
      </c>
      <c r="C17" s="104">
        <v>52264</v>
      </c>
      <c r="D17" s="104">
        <v>38411</v>
      </c>
      <c r="E17" s="104">
        <v>52791</v>
      </c>
      <c r="F17" s="93">
        <v>28067</v>
      </c>
      <c r="G17" s="96">
        <v>32171</v>
      </c>
      <c r="H17" s="94">
        <v>2000</v>
      </c>
      <c r="I17" s="93">
        <v>2500</v>
      </c>
      <c r="J17" s="93">
        <v>3000</v>
      </c>
      <c r="K17" s="94">
        <v>3500</v>
      </c>
      <c r="L17" s="95">
        <v>4000</v>
      </c>
    </row>
    <row r="18" spans="1:12" ht="13.5" thickBot="1" x14ac:dyDescent="0.25">
      <c r="A18" s="74" t="s">
        <v>286</v>
      </c>
      <c r="B18" s="75">
        <f>SUM(B16:B17)</f>
        <v>225289</v>
      </c>
      <c r="C18" s="75">
        <f>SUM(C16:C17)</f>
        <v>145318</v>
      </c>
      <c r="D18" s="75">
        <f>SUM(D16:D17)</f>
        <v>137617</v>
      </c>
      <c r="E18" s="75">
        <f>SUM(E16:E17)</f>
        <v>158276</v>
      </c>
      <c r="F18" s="76">
        <f t="shared" ref="F18:L18" si="2">SUM(F16:F17)</f>
        <v>152370</v>
      </c>
      <c r="G18" s="76">
        <f t="shared" si="2"/>
        <v>138657</v>
      </c>
      <c r="H18" s="76">
        <f t="shared" si="2"/>
        <v>96000</v>
      </c>
      <c r="I18" s="76">
        <f t="shared" si="2"/>
        <v>98500</v>
      </c>
      <c r="J18" s="76">
        <f t="shared" si="2"/>
        <v>101000</v>
      </c>
      <c r="K18" s="77">
        <f t="shared" si="2"/>
        <v>103500</v>
      </c>
      <c r="L18" s="78">
        <f t="shared" si="2"/>
        <v>106000</v>
      </c>
    </row>
    <row r="19" spans="1:12" ht="13.5" thickBot="1" x14ac:dyDescent="0.25">
      <c r="A19" s="79"/>
      <c r="B19" s="80"/>
      <c r="C19" s="80"/>
      <c r="D19" s="80"/>
      <c r="E19" s="80"/>
      <c r="F19" s="81"/>
      <c r="G19" s="82"/>
      <c r="H19" s="83"/>
      <c r="I19" s="81"/>
      <c r="J19" s="81"/>
      <c r="K19" s="83"/>
      <c r="L19" s="84"/>
    </row>
    <row r="20" spans="1:12" ht="13.5" thickBot="1" x14ac:dyDescent="0.25">
      <c r="A20" s="54" t="s">
        <v>287</v>
      </c>
      <c r="B20" s="97">
        <f>B14-B18</f>
        <v>-51738</v>
      </c>
      <c r="C20" s="97">
        <f>C14-C18</f>
        <v>23533</v>
      </c>
      <c r="D20" s="97">
        <f>D14-D18</f>
        <v>-35072</v>
      </c>
      <c r="E20" s="97">
        <f>E14-E18</f>
        <v>17942</v>
      </c>
      <c r="F20" s="98">
        <f t="shared" ref="F20:L20" si="3">F14-F18</f>
        <v>19571</v>
      </c>
      <c r="G20" s="98">
        <f t="shared" si="3"/>
        <v>-41577</v>
      </c>
      <c r="H20" s="98">
        <f t="shared" si="3"/>
        <v>0</v>
      </c>
      <c r="I20" s="98">
        <f t="shared" si="3"/>
        <v>0</v>
      </c>
      <c r="J20" s="98">
        <f t="shared" si="3"/>
        <v>0</v>
      </c>
      <c r="K20" s="99">
        <f t="shared" si="3"/>
        <v>0</v>
      </c>
      <c r="L20" s="100">
        <f t="shared" si="3"/>
        <v>0</v>
      </c>
    </row>
    <row r="21" spans="1:12" x14ac:dyDescent="0.2">
      <c r="A21" s="79"/>
      <c r="B21" s="80"/>
      <c r="C21" s="80"/>
      <c r="D21" s="80"/>
      <c r="E21" s="80"/>
      <c r="F21" s="81"/>
      <c r="G21" s="82"/>
      <c r="H21" s="83"/>
      <c r="I21" s="81"/>
      <c r="J21" s="81"/>
      <c r="K21" s="101"/>
      <c r="L21" s="102"/>
    </row>
    <row r="22" spans="1:12" x14ac:dyDescent="0.2">
      <c r="A22" s="103"/>
      <c r="B22" s="104"/>
      <c r="C22" s="104"/>
      <c r="D22" s="104"/>
      <c r="E22" s="104"/>
      <c r="F22" s="105"/>
      <c r="G22" s="106"/>
      <c r="H22" s="107"/>
      <c r="I22" s="105"/>
      <c r="J22" s="105"/>
      <c r="K22" s="108"/>
      <c r="L22" s="109"/>
    </row>
    <row r="23" spans="1:12" s="117" customFormat="1" x14ac:dyDescent="0.2">
      <c r="A23" s="110" t="s">
        <v>288</v>
      </c>
      <c r="B23" s="111">
        <v>0</v>
      </c>
      <c r="C23" s="111">
        <v>0</v>
      </c>
      <c r="D23" s="111">
        <v>0</v>
      </c>
      <c r="E23" s="111">
        <v>0</v>
      </c>
      <c r="F23" s="112">
        <v>0</v>
      </c>
      <c r="G23" s="113">
        <v>0</v>
      </c>
      <c r="H23" s="114">
        <v>0</v>
      </c>
      <c r="I23" s="112">
        <v>0</v>
      </c>
      <c r="J23" s="112">
        <v>0</v>
      </c>
      <c r="K23" s="115">
        <v>0</v>
      </c>
      <c r="L23" s="116">
        <v>0</v>
      </c>
    </row>
    <row r="24" spans="1:12" ht="24" x14ac:dyDescent="0.2">
      <c r="A24" s="118" t="s">
        <v>289</v>
      </c>
      <c r="B24" s="92">
        <v>0</v>
      </c>
      <c r="C24" s="92">
        <v>0</v>
      </c>
      <c r="D24" s="92">
        <v>0</v>
      </c>
      <c r="E24" s="92">
        <v>0</v>
      </c>
      <c r="F24" s="119">
        <v>0</v>
      </c>
      <c r="G24" s="120">
        <v>0</v>
      </c>
      <c r="H24" s="120">
        <v>0</v>
      </c>
      <c r="I24" s="119">
        <v>0</v>
      </c>
      <c r="J24" s="120">
        <v>0</v>
      </c>
      <c r="K24" s="121">
        <v>0</v>
      </c>
      <c r="L24" s="122">
        <v>0</v>
      </c>
    </row>
    <row r="25" spans="1:12" ht="13.5" thickBot="1" x14ac:dyDescent="0.25">
      <c r="A25" s="123" t="s">
        <v>290</v>
      </c>
      <c r="B25" s="124">
        <v>0</v>
      </c>
      <c r="C25" s="124">
        <v>0</v>
      </c>
      <c r="D25" s="124">
        <v>0</v>
      </c>
      <c r="E25" s="124">
        <v>0</v>
      </c>
      <c r="F25" s="125">
        <v>0</v>
      </c>
      <c r="G25" s="126">
        <v>0</v>
      </c>
      <c r="H25" s="127">
        <v>0</v>
      </c>
      <c r="I25" s="125">
        <v>0</v>
      </c>
      <c r="J25" s="125">
        <v>0</v>
      </c>
      <c r="K25" s="128">
        <v>0</v>
      </c>
      <c r="L25" s="129">
        <v>0</v>
      </c>
    </row>
    <row r="26" spans="1:12" x14ac:dyDescent="0.2">
      <c r="B26" s="53"/>
      <c r="C26" s="53"/>
      <c r="D26" s="53"/>
      <c r="E26" s="53"/>
    </row>
    <row r="28" spans="1:12" x14ac:dyDescent="0.2">
      <c r="A28" s="45" t="s">
        <v>291</v>
      </c>
    </row>
    <row r="29" spans="1:12" x14ac:dyDescent="0.2">
      <c r="A29" s="45" t="s">
        <v>292</v>
      </c>
    </row>
    <row r="32" spans="1:12" x14ac:dyDescent="0.2">
      <c r="B32" s="130"/>
      <c r="C32" s="130"/>
      <c r="D32" s="130"/>
      <c r="E32" s="130"/>
    </row>
    <row r="33" spans="2:5" x14ac:dyDescent="0.2">
      <c r="B33" s="130"/>
      <c r="C33" s="130"/>
      <c r="D33" s="130"/>
      <c r="E33" s="130"/>
    </row>
    <row r="34" spans="2:5" x14ac:dyDescent="0.2">
      <c r="B34" s="130"/>
      <c r="C34" s="130"/>
      <c r="D34" s="130"/>
      <c r="E34" s="130"/>
    </row>
    <row r="35" spans="2:5" x14ac:dyDescent="0.2">
      <c r="B35" s="130"/>
      <c r="C35" s="130"/>
      <c r="D35" s="130"/>
      <c r="E35" s="130"/>
    </row>
    <row r="36" spans="2:5" x14ac:dyDescent="0.2">
      <c r="B36" s="130"/>
      <c r="C36" s="130"/>
      <c r="D36" s="130"/>
      <c r="E36" s="130"/>
    </row>
    <row r="37" spans="2:5" x14ac:dyDescent="0.2">
      <c r="B37" s="130"/>
      <c r="C37" s="130"/>
      <c r="D37" s="130"/>
      <c r="E37" s="130"/>
    </row>
    <row r="38" spans="2:5" x14ac:dyDescent="0.2">
      <c r="B38" s="130"/>
      <c r="C38" s="130"/>
      <c r="D38" s="130"/>
      <c r="E38" s="130"/>
    </row>
    <row r="39" spans="2:5" x14ac:dyDescent="0.2">
      <c r="B39" s="130"/>
      <c r="C39" s="130"/>
      <c r="D39" s="130"/>
      <c r="E39" s="130"/>
    </row>
    <row r="40" spans="2:5" x14ac:dyDescent="0.2">
      <c r="B40" s="130"/>
      <c r="C40" s="130"/>
      <c r="D40" s="130"/>
      <c r="E40" s="130"/>
    </row>
    <row r="41" spans="2:5" x14ac:dyDescent="0.2">
      <c r="B41" s="130"/>
      <c r="C41" s="130"/>
      <c r="D41" s="130"/>
      <c r="E41" s="130"/>
    </row>
    <row r="42" spans="2:5" x14ac:dyDescent="0.2">
      <c r="B42" s="130"/>
      <c r="C42" s="130"/>
      <c r="D42" s="130"/>
      <c r="E42" s="130"/>
    </row>
    <row r="43" spans="2:5" x14ac:dyDescent="0.2">
      <c r="B43" s="130"/>
      <c r="C43" s="130"/>
      <c r="D43" s="130"/>
      <c r="E43" s="130"/>
    </row>
    <row r="44" spans="2:5" x14ac:dyDescent="0.2">
      <c r="B44" s="130"/>
      <c r="C44" s="130"/>
      <c r="D44" s="130"/>
      <c r="E44" s="130"/>
    </row>
    <row r="45" spans="2:5" x14ac:dyDescent="0.2">
      <c r="B45" s="130"/>
      <c r="C45" s="130"/>
      <c r="D45" s="130"/>
      <c r="E45" s="130"/>
    </row>
    <row r="46" spans="2:5" x14ac:dyDescent="0.2">
      <c r="B46" s="130"/>
      <c r="C46" s="130"/>
      <c r="D46" s="130"/>
      <c r="E46" s="130"/>
    </row>
    <row r="47" spans="2:5" x14ac:dyDescent="0.2">
      <c r="B47" s="130"/>
      <c r="C47" s="130"/>
      <c r="D47" s="130"/>
      <c r="E47" s="130"/>
    </row>
    <row r="48" spans="2:5" x14ac:dyDescent="0.2">
      <c r="B48" s="130"/>
      <c r="C48" s="130"/>
      <c r="D48" s="130"/>
      <c r="E48" s="130"/>
    </row>
    <row r="49" spans="2:5" x14ac:dyDescent="0.2">
      <c r="B49" s="130"/>
      <c r="C49" s="130"/>
      <c r="D49" s="130"/>
      <c r="E49" s="130"/>
    </row>
    <row r="50" spans="2:5" x14ac:dyDescent="0.2">
      <c r="B50" s="130"/>
      <c r="C50" s="130"/>
      <c r="D50" s="130"/>
      <c r="E50" s="130"/>
    </row>
    <row r="51" spans="2:5" x14ac:dyDescent="0.2">
      <c r="B51" s="130"/>
      <c r="C51" s="130"/>
      <c r="D51" s="130"/>
      <c r="E51" s="130"/>
    </row>
    <row r="52" spans="2:5" x14ac:dyDescent="0.2">
      <c r="B52" s="130"/>
      <c r="C52" s="130"/>
      <c r="D52" s="130"/>
      <c r="E52" s="130"/>
    </row>
    <row r="53" spans="2:5" x14ac:dyDescent="0.2">
      <c r="B53" s="130"/>
      <c r="C53" s="130"/>
      <c r="D53" s="130"/>
      <c r="E53" s="130"/>
    </row>
  </sheetData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J40"/>
  <sheetViews>
    <sheetView workbookViewId="0">
      <selection activeCell="J28" sqref="A4:J28"/>
    </sheetView>
  </sheetViews>
  <sheetFormatPr defaultRowHeight="15" x14ac:dyDescent="0.25"/>
  <cols>
    <col min="1" max="4" width="26.140625" customWidth="1"/>
    <col min="5" max="7" width="9.140625" style="32"/>
    <col min="8" max="8" width="24.5703125" customWidth="1"/>
    <col min="9" max="9" width="24.140625" customWidth="1"/>
    <col min="10" max="10" width="21" customWidth="1"/>
  </cols>
  <sheetData>
    <row r="1" spans="1:10" ht="15.75" x14ac:dyDescent="0.25">
      <c r="A1" s="18" t="s">
        <v>168</v>
      </c>
      <c r="G1" s="33"/>
      <c r="H1" s="19"/>
      <c r="I1" s="19"/>
      <c r="J1" s="19" t="s">
        <v>169</v>
      </c>
    </row>
    <row r="2" spans="1:10" x14ac:dyDescent="0.25">
      <c r="G2" s="33"/>
      <c r="H2" s="19"/>
      <c r="I2" s="19"/>
      <c r="J2" s="19"/>
    </row>
    <row r="3" spans="1:10" x14ac:dyDescent="0.25">
      <c r="A3" t="s">
        <v>254</v>
      </c>
      <c r="H3" s="42">
        <f>SUM(Tabulka3[Schválený rozpočet 2023])</f>
        <v>107948000</v>
      </c>
      <c r="I3" s="42">
        <f>SUM(Tabulka3[Upravený rozpočet 2023])</f>
        <v>158726000</v>
      </c>
      <c r="J3" s="42">
        <f>SUM(Tabulka3[Návrh rozpočtu 2024])</f>
        <v>97080000</v>
      </c>
    </row>
    <row r="4" spans="1:10" x14ac:dyDescent="0.25">
      <c r="A4" t="s">
        <v>2</v>
      </c>
      <c r="B4" t="s">
        <v>193</v>
      </c>
      <c r="C4" t="s">
        <v>192</v>
      </c>
      <c r="D4" t="s">
        <v>164</v>
      </c>
      <c r="E4" s="34" t="s">
        <v>163</v>
      </c>
      <c r="F4" s="35" t="s">
        <v>165</v>
      </c>
      <c r="G4" s="36" t="s">
        <v>170</v>
      </c>
      <c r="H4" s="20" t="s">
        <v>6</v>
      </c>
      <c r="I4" s="20" t="s">
        <v>7</v>
      </c>
      <c r="J4" s="20" t="s">
        <v>8</v>
      </c>
    </row>
    <row r="5" spans="1:10" s="21" customFormat="1" x14ac:dyDescent="0.25">
      <c r="A5" s="21" t="s">
        <v>171</v>
      </c>
      <c r="B5" s="21" t="s">
        <v>171</v>
      </c>
      <c r="C5" s="22" t="s">
        <v>194</v>
      </c>
      <c r="D5" s="22" t="s">
        <v>307</v>
      </c>
      <c r="E5" s="37" t="s">
        <v>203</v>
      </c>
      <c r="F5" s="37">
        <v>1511</v>
      </c>
      <c r="G5" s="37">
        <v>900</v>
      </c>
      <c r="H5" s="23">
        <v>9800000</v>
      </c>
      <c r="I5" s="23">
        <v>9800000</v>
      </c>
      <c r="J5" s="23">
        <v>16000000</v>
      </c>
    </row>
    <row r="6" spans="1:10" s="21" customFormat="1" x14ac:dyDescent="0.25">
      <c r="A6" s="21" t="s">
        <v>172</v>
      </c>
      <c r="B6" s="21" t="s">
        <v>172</v>
      </c>
      <c r="C6" s="22" t="s">
        <v>194</v>
      </c>
      <c r="D6" s="22" t="s">
        <v>307</v>
      </c>
      <c r="E6" s="37" t="s">
        <v>203</v>
      </c>
      <c r="F6" s="37">
        <v>1361</v>
      </c>
      <c r="G6" s="37">
        <v>900</v>
      </c>
      <c r="H6" s="24">
        <v>2200000</v>
      </c>
      <c r="I6" s="24">
        <v>2200000</v>
      </c>
      <c r="J6" s="24">
        <v>2200000</v>
      </c>
    </row>
    <row r="7" spans="1:10" s="21" customFormat="1" x14ac:dyDescent="0.25">
      <c r="A7" s="25" t="s">
        <v>187</v>
      </c>
      <c r="B7" s="25" t="s">
        <v>173</v>
      </c>
      <c r="C7" s="22" t="s">
        <v>194</v>
      </c>
      <c r="D7" s="22" t="s">
        <v>307</v>
      </c>
      <c r="E7" s="37" t="s">
        <v>203</v>
      </c>
      <c r="F7" s="38">
        <v>1341</v>
      </c>
      <c r="G7" s="38">
        <v>900</v>
      </c>
      <c r="H7" s="26">
        <v>260000</v>
      </c>
      <c r="I7" s="26">
        <v>260000</v>
      </c>
      <c r="J7" s="26">
        <v>260000</v>
      </c>
    </row>
    <row r="8" spans="1:10" s="21" customFormat="1" x14ac:dyDescent="0.25">
      <c r="A8" s="25" t="s">
        <v>188</v>
      </c>
      <c r="B8" s="25" t="s">
        <v>173</v>
      </c>
      <c r="C8" s="22" t="s">
        <v>194</v>
      </c>
      <c r="D8" s="22" t="s">
        <v>307</v>
      </c>
      <c r="E8" s="37" t="s">
        <v>203</v>
      </c>
      <c r="F8" s="38">
        <v>1342</v>
      </c>
      <c r="G8" s="38">
        <v>900</v>
      </c>
      <c r="H8" s="26">
        <v>40000</v>
      </c>
      <c r="I8" s="26">
        <v>40000</v>
      </c>
      <c r="J8" s="26">
        <v>40000</v>
      </c>
    </row>
    <row r="9" spans="1:10" s="21" customFormat="1" x14ac:dyDescent="0.25">
      <c r="A9" s="25" t="s">
        <v>189</v>
      </c>
      <c r="B9" s="25" t="s">
        <v>173</v>
      </c>
      <c r="C9" s="22" t="s">
        <v>194</v>
      </c>
      <c r="D9" s="22" t="s">
        <v>307</v>
      </c>
      <c r="E9" s="37" t="s">
        <v>203</v>
      </c>
      <c r="F9" s="38">
        <v>1343</v>
      </c>
      <c r="G9" s="38">
        <v>900</v>
      </c>
      <c r="H9" s="26">
        <v>500000</v>
      </c>
      <c r="I9" s="26">
        <v>500000</v>
      </c>
      <c r="J9" s="26">
        <v>450000</v>
      </c>
    </row>
    <row r="10" spans="1:10" s="21" customFormat="1" x14ac:dyDescent="0.25">
      <c r="A10" s="21" t="s">
        <v>174</v>
      </c>
      <c r="B10" s="21" t="s">
        <v>174</v>
      </c>
      <c r="C10" s="22" t="s">
        <v>195</v>
      </c>
      <c r="D10" s="22" t="s">
        <v>307</v>
      </c>
      <c r="E10" s="37">
        <v>6171</v>
      </c>
      <c r="F10" s="37">
        <v>2212</v>
      </c>
      <c r="G10" s="37">
        <v>900</v>
      </c>
      <c r="H10" s="23">
        <v>200000</v>
      </c>
      <c r="I10" s="23">
        <v>200000</v>
      </c>
      <c r="J10" s="23">
        <v>200000</v>
      </c>
    </row>
    <row r="11" spans="1:10" s="21" customFormat="1" x14ac:dyDescent="0.25">
      <c r="A11" s="25" t="s">
        <v>176</v>
      </c>
      <c r="B11" s="21" t="s">
        <v>175</v>
      </c>
      <c r="C11" s="22" t="s">
        <v>195</v>
      </c>
      <c r="D11" s="22" t="s">
        <v>307</v>
      </c>
      <c r="E11" s="38">
        <v>3314</v>
      </c>
      <c r="F11" s="38">
        <v>2111</v>
      </c>
      <c r="G11" s="38">
        <v>600</v>
      </c>
      <c r="H11" s="26">
        <v>15000</v>
      </c>
      <c r="I11" s="26">
        <v>15000</v>
      </c>
      <c r="J11" s="26">
        <v>15000</v>
      </c>
    </row>
    <row r="12" spans="1:10" s="21" customFormat="1" x14ac:dyDescent="0.25">
      <c r="A12" s="25" t="s">
        <v>177</v>
      </c>
      <c r="B12" s="21" t="s">
        <v>175</v>
      </c>
      <c r="C12" s="22" t="s">
        <v>195</v>
      </c>
      <c r="D12" s="22" t="s">
        <v>307</v>
      </c>
      <c r="E12" s="38">
        <v>3632</v>
      </c>
      <c r="F12" s="38">
        <v>2111</v>
      </c>
      <c r="G12" s="38">
        <v>800</v>
      </c>
      <c r="H12" s="26">
        <v>300000</v>
      </c>
      <c r="I12" s="26">
        <v>300000</v>
      </c>
      <c r="J12" s="26">
        <v>300000</v>
      </c>
    </row>
    <row r="13" spans="1:10" s="21" customFormat="1" x14ac:dyDescent="0.25">
      <c r="A13" s="25" t="s">
        <v>178</v>
      </c>
      <c r="B13" s="21" t="s">
        <v>175</v>
      </c>
      <c r="C13" s="22" t="s">
        <v>195</v>
      </c>
      <c r="D13" s="22" t="s">
        <v>307</v>
      </c>
      <c r="E13" s="38">
        <v>3399</v>
      </c>
      <c r="F13" s="38">
        <v>2111</v>
      </c>
      <c r="G13" s="38">
        <v>600</v>
      </c>
      <c r="H13" s="26">
        <v>0</v>
      </c>
      <c r="I13" s="26">
        <v>0</v>
      </c>
      <c r="J13" s="26">
        <v>0</v>
      </c>
    </row>
    <row r="14" spans="1:10" s="21" customFormat="1" x14ac:dyDescent="0.25">
      <c r="A14" s="25" t="s">
        <v>179</v>
      </c>
      <c r="B14" s="21" t="s">
        <v>175</v>
      </c>
      <c r="C14" s="22" t="s">
        <v>195</v>
      </c>
      <c r="D14" s="22" t="s">
        <v>307</v>
      </c>
      <c r="E14" s="38">
        <v>6171</v>
      </c>
      <c r="F14" s="38">
        <v>2111</v>
      </c>
      <c r="G14" s="38">
        <v>900</v>
      </c>
      <c r="H14" s="26">
        <v>5000</v>
      </c>
      <c r="I14" s="26">
        <v>5000</v>
      </c>
      <c r="J14" s="26">
        <v>5000</v>
      </c>
    </row>
    <row r="15" spans="1:10" s="21" customFormat="1" x14ac:dyDescent="0.25">
      <c r="A15" s="21" t="s">
        <v>180</v>
      </c>
      <c r="B15" s="21" t="s">
        <v>181</v>
      </c>
      <c r="C15" s="22" t="s">
        <v>195</v>
      </c>
      <c r="D15" s="22" t="s">
        <v>307</v>
      </c>
      <c r="E15" s="37" t="s">
        <v>295</v>
      </c>
      <c r="F15" s="37">
        <v>2321</v>
      </c>
      <c r="G15" s="37">
        <v>900</v>
      </c>
      <c r="H15" s="23">
        <v>0</v>
      </c>
      <c r="I15" s="23">
        <v>42000</v>
      </c>
      <c r="J15" s="23">
        <v>4500000</v>
      </c>
    </row>
    <row r="16" spans="1:10" s="21" customFormat="1" x14ac:dyDescent="0.25">
      <c r="A16" s="21" t="s">
        <v>180</v>
      </c>
      <c r="B16" s="21" t="s">
        <v>181</v>
      </c>
      <c r="C16" s="22" t="s">
        <v>195</v>
      </c>
      <c r="D16" s="22" t="s">
        <v>307</v>
      </c>
      <c r="E16" s="37">
        <v>3399</v>
      </c>
      <c r="F16" s="37">
        <v>2321</v>
      </c>
      <c r="G16" s="37">
        <v>400</v>
      </c>
      <c r="H16" s="23">
        <v>0</v>
      </c>
      <c r="I16" s="23">
        <v>100000</v>
      </c>
      <c r="J16" s="23">
        <v>0</v>
      </c>
    </row>
    <row r="17" spans="1:10" s="21" customFormat="1" x14ac:dyDescent="0.25">
      <c r="A17" s="25" t="s">
        <v>182</v>
      </c>
      <c r="B17" s="21" t="s">
        <v>181</v>
      </c>
      <c r="C17" s="22" t="s">
        <v>195</v>
      </c>
      <c r="D17" s="22" t="s">
        <v>307</v>
      </c>
      <c r="E17" s="38">
        <v>6310</v>
      </c>
      <c r="F17" s="38">
        <v>2141</v>
      </c>
      <c r="G17" s="38">
        <v>1000</v>
      </c>
      <c r="H17" s="26">
        <v>1000000</v>
      </c>
      <c r="I17" s="26">
        <v>1000000</v>
      </c>
      <c r="J17" s="26">
        <v>1000000</v>
      </c>
    </row>
    <row r="18" spans="1:10" s="21" customFormat="1" x14ac:dyDescent="0.25">
      <c r="A18" s="25" t="s">
        <v>140</v>
      </c>
      <c r="B18" s="21" t="s">
        <v>181</v>
      </c>
      <c r="C18" s="22" t="s">
        <v>195</v>
      </c>
      <c r="D18" s="22" t="s">
        <v>307</v>
      </c>
      <c r="E18" s="38">
        <v>6171</v>
      </c>
      <c r="F18" s="38">
        <v>2324</v>
      </c>
      <c r="G18" s="38">
        <v>900</v>
      </c>
      <c r="H18" s="26">
        <v>0</v>
      </c>
      <c r="I18" s="26">
        <v>0</v>
      </c>
      <c r="J18" s="26">
        <v>0</v>
      </c>
    </row>
    <row r="19" spans="1:10" s="21" customFormat="1" x14ac:dyDescent="0.25">
      <c r="A19" s="25" t="s">
        <v>198</v>
      </c>
      <c r="B19" s="25" t="s">
        <v>198</v>
      </c>
      <c r="C19" s="25" t="s">
        <v>197</v>
      </c>
      <c r="D19" s="22" t="s">
        <v>307</v>
      </c>
      <c r="E19" s="38">
        <v>6171</v>
      </c>
      <c r="F19" s="38">
        <v>3110</v>
      </c>
      <c r="G19" s="38">
        <v>1000</v>
      </c>
      <c r="H19" s="26">
        <v>0</v>
      </c>
      <c r="I19" s="26">
        <v>0</v>
      </c>
      <c r="J19" s="26">
        <v>0</v>
      </c>
    </row>
    <row r="20" spans="1:10" s="21" customFormat="1" x14ac:dyDescent="0.25">
      <c r="A20" s="25" t="s">
        <v>322</v>
      </c>
      <c r="B20" s="25" t="s">
        <v>190</v>
      </c>
      <c r="C20" s="21" t="s">
        <v>196</v>
      </c>
      <c r="D20" s="22" t="s">
        <v>307</v>
      </c>
      <c r="E20" s="38">
        <v>6330</v>
      </c>
      <c r="F20" s="38">
        <v>4137</v>
      </c>
      <c r="G20" s="38">
        <v>1000</v>
      </c>
      <c r="H20" s="26">
        <v>47484000</v>
      </c>
      <c r="I20" s="26">
        <v>47484000</v>
      </c>
      <c r="J20" s="26">
        <v>51876000</v>
      </c>
    </row>
    <row r="21" spans="1:10" s="21" customFormat="1" x14ac:dyDescent="0.25">
      <c r="A21" s="25" t="s">
        <v>183</v>
      </c>
      <c r="B21" s="25" t="s">
        <v>190</v>
      </c>
      <c r="C21" s="21" t="s">
        <v>196</v>
      </c>
      <c r="D21" s="22" t="s">
        <v>186</v>
      </c>
      <c r="E21" s="38">
        <v>6330</v>
      </c>
      <c r="F21" s="38">
        <v>4137</v>
      </c>
      <c r="G21" s="38">
        <v>1000</v>
      </c>
      <c r="H21" s="26">
        <v>0</v>
      </c>
      <c r="I21" s="26">
        <v>7809000</v>
      </c>
      <c r="J21" s="26">
        <v>0</v>
      </c>
    </row>
    <row r="22" spans="1:10" s="21" customFormat="1" x14ac:dyDescent="0.25">
      <c r="A22" s="25" t="s">
        <v>322</v>
      </c>
      <c r="B22" s="25" t="s">
        <v>190</v>
      </c>
      <c r="C22" s="21" t="s">
        <v>196</v>
      </c>
      <c r="D22" s="22" t="s">
        <v>186</v>
      </c>
      <c r="E22" s="38">
        <v>6330</v>
      </c>
      <c r="F22" s="38">
        <v>4137</v>
      </c>
      <c r="G22" s="38">
        <v>1000</v>
      </c>
      <c r="H22" s="26">
        <v>0</v>
      </c>
      <c r="I22" s="26">
        <v>6967000</v>
      </c>
      <c r="J22" s="26">
        <v>0</v>
      </c>
    </row>
    <row r="23" spans="1:10" s="21" customFormat="1" x14ac:dyDescent="0.25">
      <c r="A23" s="25" t="s">
        <v>184</v>
      </c>
      <c r="B23" s="25" t="s">
        <v>190</v>
      </c>
      <c r="C23" s="21" t="s">
        <v>196</v>
      </c>
      <c r="D23" s="22" t="s">
        <v>186</v>
      </c>
      <c r="E23" s="38">
        <v>6330</v>
      </c>
      <c r="F23" s="38">
        <v>4137</v>
      </c>
      <c r="G23" s="38">
        <v>1000</v>
      </c>
      <c r="H23" s="26">
        <v>0</v>
      </c>
      <c r="I23" s="26">
        <v>24000000</v>
      </c>
      <c r="J23" s="26">
        <v>0</v>
      </c>
    </row>
    <row r="24" spans="1:10" s="21" customFormat="1" x14ac:dyDescent="0.25">
      <c r="A24" s="25" t="s">
        <v>185</v>
      </c>
      <c r="B24" s="25" t="s">
        <v>190</v>
      </c>
      <c r="C24" s="21" t="s">
        <v>196</v>
      </c>
      <c r="D24" s="22" t="s">
        <v>186</v>
      </c>
      <c r="E24" s="38">
        <v>6330</v>
      </c>
      <c r="F24" s="38">
        <v>4137</v>
      </c>
      <c r="G24" s="38">
        <v>1000</v>
      </c>
      <c r="H24" s="26">
        <v>0</v>
      </c>
      <c r="I24" s="26">
        <v>29000</v>
      </c>
      <c r="J24" s="26">
        <v>0</v>
      </c>
    </row>
    <row r="25" spans="1:10" s="21" customFormat="1" x14ac:dyDescent="0.25">
      <c r="A25" s="25" t="s">
        <v>322</v>
      </c>
      <c r="B25" s="25" t="s">
        <v>191</v>
      </c>
      <c r="C25" s="21" t="s">
        <v>196</v>
      </c>
      <c r="D25" s="22" t="s">
        <v>307</v>
      </c>
      <c r="E25" s="38">
        <v>6330</v>
      </c>
      <c r="F25" s="38">
        <v>4137</v>
      </c>
      <c r="G25" s="38">
        <v>1000</v>
      </c>
      <c r="H25" s="27">
        <v>11907300</v>
      </c>
      <c r="I25" s="27">
        <v>11907300</v>
      </c>
      <c r="J25" s="27">
        <v>12234000</v>
      </c>
    </row>
    <row r="26" spans="1:10" s="21" customFormat="1" x14ac:dyDescent="0.25">
      <c r="A26" s="25" t="s">
        <v>322</v>
      </c>
      <c r="B26" s="25" t="s">
        <v>191</v>
      </c>
      <c r="C26" s="21" t="s">
        <v>196</v>
      </c>
      <c r="D26" s="22" t="s">
        <v>186</v>
      </c>
      <c r="E26" s="38">
        <v>6330</v>
      </c>
      <c r="F26" s="38">
        <v>4137</v>
      </c>
      <c r="G26" s="38">
        <v>1000</v>
      </c>
      <c r="H26" s="26">
        <v>0</v>
      </c>
      <c r="I26" s="26">
        <v>11544000</v>
      </c>
      <c r="J26" s="26">
        <v>0</v>
      </c>
    </row>
    <row r="27" spans="1:10" s="21" customFormat="1" x14ac:dyDescent="0.25">
      <c r="A27" s="25" t="s">
        <v>184</v>
      </c>
      <c r="B27" s="25" t="s">
        <v>191</v>
      </c>
      <c r="C27" s="21" t="s">
        <v>196</v>
      </c>
      <c r="D27" s="22" t="s">
        <v>186</v>
      </c>
      <c r="E27" s="38">
        <v>6330</v>
      </c>
      <c r="F27" s="38">
        <v>4216</v>
      </c>
      <c r="G27" s="38">
        <v>1000</v>
      </c>
      <c r="H27" s="26">
        <v>0</v>
      </c>
      <c r="I27" s="26">
        <v>0</v>
      </c>
      <c r="J27" s="26">
        <v>0</v>
      </c>
    </row>
    <row r="28" spans="1:10" s="21" customFormat="1" x14ac:dyDescent="0.25">
      <c r="A28" s="21" t="s">
        <v>201</v>
      </c>
      <c r="B28" s="21" t="s">
        <v>201</v>
      </c>
      <c r="C28" s="21" t="s">
        <v>196</v>
      </c>
      <c r="D28" s="22" t="s">
        <v>307</v>
      </c>
      <c r="E28" s="38">
        <v>6330</v>
      </c>
      <c r="F28" s="37">
        <v>4131</v>
      </c>
      <c r="G28" s="37">
        <v>1000</v>
      </c>
      <c r="H28" s="28">
        <v>34236700</v>
      </c>
      <c r="I28" s="28">
        <v>34523700</v>
      </c>
      <c r="J28" s="28">
        <v>8000000</v>
      </c>
    </row>
    <row r="32" spans="1:10" x14ac:dyDescent="0.25">
      <c r="A32" t="s">
        <v>2</v>
      </c>
      <c r="B32" t="s">
        <v>193</v>
      </c>
      <c r="C32" t="s">
        <v>192</v>
      </c>
      <c r="D32" t="s">
        <v>164</v>
      </c>
      <c r="E32" s="34" t="s">
        <v>163</v>
      </c>
      <c r="F32" s="35" t="s">
        <v>165</v>
      </c>
      <c r="G32" s="36" t="s">
        <v>170</v>
      </c>
      <c r="H32" s="20" t="s">
        <v>6</v>
      </c>
      <c r="I32" s="20" t="s">
        <v>7</v>
      </c>
      <c r="J32" s="20" t="s">
        <v>8</v>
      </c>
    </row>
    <row r="33" spans="1:10" s="21" customFormat="1" x14ac:dyDescent="0.25">
      <c r="A33" s="25" t="s">
        <v>235</v>
      </c>
      <c r="B33" s="25" t="s">
        <v>240</v>
      </c>
      <c r="C33" s="21" t="s">
        <v>239</v>
      </c>
      <c r="D33" s="22" t="s">
        <v>234</v>
      </c>
      <c r="E33" s="38" t="s">
        <v>203</v>
      </c>
      <c r="F33" s="38" t="s">
        <v>243</v>
      </c>
      <c r="G33" s="38">
        <v>900</v>
      </c>
      <c r="H33" s="26">
        <v>26000000</v>
      </c>
      <c r="I33" s="26">
        <v>92282000</v>
      </c>
      <c r="J33" s="26">
        <v>41577000</v>
      </c>
    </row>
    <row r="34" spans="1:10" s="21" customFormat="1" x14ac:dyDescent="0.25">
      <c r="A34" s="25" t="s">
        <v>236</v>
      </c>
      <c r="B34" s="25" t="s">
        <v>240</v>
      </c>
      <c r="C34" s="21" t="s">
        <v>239</v>
      </c>
      <c r="D34" s="22" t="s">
        <v>234</v>
      </c>
      <c r="E34" s="38" t="s">
        <v>203</v>
      </c>
      <c r="F34" s="38" t="s">
        <v>243</v>
      </c>
      <c r="G34" s="38">
        <v>900</v>
      </c>
      <c r="H34" s="27">
        <v>0</v>
      </c>
      <c r="I34" s="27">
        <v>0</v>
      </c>
      <c r="J34" s="27">
        <v>0</v>
      </c>
    </row>
    <row r="35" spans="1:10" s="21" customFormat="1" x14ac:dyDescent="0.25">
      <c r="A35" s="25" t="s">
        <v>237</v>
      </c>
      <c r="B35" s="25" t="s">
        <v>241</v>
      </c>
      <c r="C35" s="21" t="s">
        <v>239</v>
      </c>
      <c r="D35" s="22" t="s">
        <v>234</v>
      </c>
      <c r="E35" s="38" t="s">
        <v>203</v>
      </c>
      <c r="F35" s="38" t="s">
        <v>244</v>
      </c>
      <c r="G35" s="38">
        <v>900</v>
      </c>
      <c r="H35" s="26">
        <v>0</v>
      </c>
      <c r="I35" s="26">
        <v>0</v>
      </c>
      <c r="J35" s="26">
        <v>0</v>
      </c>
    </row>
    <row r="36" spans="1:10" s="21" customFormat="1" x14ac:dyDescent="0.25">
      <c r="A36" s="25" t="s">
        <v>238</v>
      </c>
      <c r="B36" s="25" t="s">
        <v>242</v>
      </c>
      <c r="C36" s="21" t="s">
        <v>239</v>
      </c>
      <c r="D36" s="22" t="s">
        <v>234</v>
      </c>
      <c r="E36" s="38" t="s">
        <v>203</v>
      </c>
      <c r="F36" s="38" t="s">
        <v>245</v>
      </c>
      <c r="G36" s="38">
        <v>900</v>
      </c>
      <c r="H36" s="26">
        <v>0</v>
      </c>
      <c r="I36" s="26">
        <v>0</v>
      </c>
      <c r="J36" s="26">
        <v>0</v>
      </c>
    </row>
    <row r="37" spans="1:10" s="21" customFormat="1" x14ac:dyDescent="0.25">
      <c r="A37" s="25"/>
      <c r="B37" s="25"/>
      <c r="C37" s="22"/>
      <c r="D37" s="22"/>
      <c r="E37" s="37"/>
      <c r="F37" s="38"/>
      <c r="G37" s="38"/>
      <c r="H37" s="26"/>
      <c r="I37" s="26"/>
      <c r="J37" s="26"/>
    </row>
    <row r="38" spans="1:10" s="21" customFormat="1" x14ac:dyDescent="0.25">
      <c r="C38" s="22"/>
      <c r="D38" s="22"/>
      <c r="E38" s="37"/>
      <c r="F38" s="37"/>
      <c r="G38" s="37"/>
      <c r="H38" s="23"/>
      <c r="I38" s="23"/>
      <c r="J38" s="23"/>
    </row>
    <row r="39" spans="1:10" s="21" customFormat="1" x14ac:dyDescent="0.25">
      <c r="A39" s="25"/>
      <c r="C39" s="22"/>
      <c r="D39" s="22"/>
      <c r="E39" s="38"/>
      <c r="F39" s="38"/>
      <c r="G39" s="38"/>
      <c r="H39" s="26"/>
      <c r="I39" s="26"/>
      <c r="J39" s="26"/>
    </row>
    <row r="40" spans="1:10" s="21" customFormat="1" x14ac:dyDescent="0.25">
      <c r="A40" s="25"/>
      <c r="C40" s="22"/>
      <c r="D40" s="22"/>
      <c r="E40" s="38"/>
      <c r="F40" s="38"/>
      <c r="G40" s="38"/>
      <c r="H40" s="26"/>
      <c r="I40" s="26"/>
      <c r="J40" s="26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3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1" customWidth="1"/>
    <col min="4" max="4" width="14.5703125" style="41" customWidth="1"/>
  </cols>
  <sheetData>
    <row r="1" spans="1:4" s="131" customFormat="1" x14ac:dyDescent="0.25">
      <c r="A1" s="131" t="s">
        <v>324</v>
      </c>
      <c r="B1" s="41"/>
      <c r="C1" s="41"/>
      <c r="D1" s="41"/>
    </row>
    <row r="3" spans="1:4" ht="30" x14ac:dyDescent="0.25">
      <c r="A3" s="14" t="s">
        <v>325</v>
      </c>
      <c r="B3" s="41" t="s">
        <v>158</v>
      </c>
      <c r="C3" s="41" t="s">
        <v>159</v>
      </c>
      <c r="D3" s="41" t="s">
        <v>199</v>
      </c>
    </row>
    <row r="4" spans="1:4" x14ac:dyDescent="0.25">
      <c r="A4" s="15" t="s">
        <v>194</v>
      </c>
      <c r="B4" s="160">
        <v>12800000</v>
      </c>
      <c r="C4" s="160">
        <v>12800000</v>
      </c>
      <c r="D4" s="160">
        <v>18950000</v>
      </c>
    </row>
    <row r="5" spans="1:4" x14ac:dyDescent="0.25">
      <c r="A5" s="16" t="s">
        <v>171</v>
      </c>
      <c r="B5" s="160">
        <v>9800000</v>
      </c>
      <c r="C5" s="160">
        <v>9800000</v>
      </c>
      <c r="D5" s="160">
        <v>16000000</v>
      </c>
    </row>
    <row r="6" spans="1:4" x14ac:dyDescent="0.25">
      <c r="A6" s="17" t="s">
        <v>203</v>
      </c>
      <c r="B6" s="160">
        <v>9800000</v>
      </c>
      <c r="C6" s="160">
        <v>9800000</v>
      </c>
      <c r="D6" s="160">
        <v>16000000</v>
      </c>
    </row>
    <row r="7" spans="1:4" x14ac:dyDescent="0.25">
      <c r="A7" s="159">
        <v>1511</v>
      </c>
      <c r="B7" s="160">
        <v>9800000</v>
      </c>
      <c r="C7" s="160">
        <v>9800000</v>
      </c>
      <c r="D7" s="160">
        <v>16000000</v>
      </c>
    </row>
    <row r="8" spans="1:4" x14ac:dyDescent="0.25">
      <c r="A8" s="16" t="s">
        <v>173</v>
      </c>
      <c r="B8" s="160">
        <v>800000</v>
      </c>
      <c r="C8" s="160">
        <v>800000</v>
      </c>
      <c r="D8" s="160">
        <v>750000</v>
      </c>
    </row>
    <row r="9" spans="1:4" x14ac:dyDescent="0.25">
      <c r="A9" s="17" t="s">
        <v>203</v>
      </c>
      <c r="B9" s="160">
        <v>800000</v>
      </c>
      <c r="C9" s="160">
        <v>800000</v>
      </c>
      <c r="D9" s="160">
        <v>750000</v>
      </c>
    </row>
    <row r="10" spans="1:4" x14ac:dyDescent="0.25">
      <c r="A10" s="159">
        <v>1341</v>
      </c>
      <c r="B10" s="160">
        <v>260000</v>
      </c>
      <c r="C10" s="160">
        <v>260000</v>
      </c>
      <c r="D10" s="160">
        <v>260000</v>
      </c>
    </row>
    <row r="11" spans="1:4" x14ac:dyDescent="0.25">
      <c r="A11" s="159">
        <v>1342</v>
      </c>
      <c r="B11" s="160">
        <v>40000</v>
      </c>
      <c r="C11" s="160">
        <v>40000</v>
      </c>
      <c r="D11" s="160">
        <v>40000</v>
      </c>
    </row>
    <row r="12" spans="1:4" x14ac:dyDescent="0.25">
      <c r="A12" s="159">
        <v>1343</v>
      </c>
      <c r="B12" s="160">
        <v>500000</v>
      </c>
      <c r="C12" s="160">
        <v>500000</v>
      </c>
      <c r="D12" s="160">
        <v>450000</v>
      </c>
    </row>
    <row r="13" spans="1:4" x14ac:dyDescent="0.25">
      <c r="A13" s="16" t="s">
        <v>172</v>
      </c>
      <c r="B13" s="160">
        <v>2200000</v>
      </c>
      <c r="C13" s="160">
        <v>2200000</v>
      </c>
      <c r="D13" s="160">
        <v>2200000</v>
      </c>
    </row>
    <row r="14" spans="1:4" x14ac:dyDescent="0.25">
      <c r="A14" s="17" t="s">
        <v>203</v>
      </c>
      <c r="B14" s="160">
        <v>2200000</v>
      </c>
      <c r="C14" s="160">
        <v>2200000</v>
      </c>
      <c r="D14" s="160">
        <v>2200000</v>
      </c>
    </row>
    <row r="15" spans="1:4" x14ac:dyDescent="0.25">
      <c r="A15" s="159">
        <v>1361</v>
      </c>
      <c r="B15" s="160">
        <v>2200000</v>
      </c>
      <c r="C15" s="160">
        <v>2200000</v>
      </c>
      <c r="D15" s="160">
        <v>2200000</v>
      </c>
    </row>
    <row r="16" spans="1:4" x14ac:dyDescent="0.25">
      <c r="A16" s="15" t="s">
        <v>195</v>
      </c>
      <c r="B16" s="160">
        <v>1520000</v>
      </c>
      <c r="C16" s="160">
        <v>1662000</v>
      </c>
      <c r="D16" s="160">
        <v>6020000</v>
      </c>
    </row>
    <row r="17" spans="1:4" x14ac:dyDescent="0.25">
      <c r="A17" s="16" t="s">
        <v>181</v>
      </c>
      <c r="B17" s="160">
        <v>1000000</v>
      </c>
      <c r="C17" s="160">
        <v>1142000</v>
      </c>
      <c r="D17" s="160">
        <v>5500000</v>
      </c>
    </row>
    <row r="18" spans="1:4" x14ac:dyDescent="0.25">
      <c r="A18" s="17">
        <v>3399</v>
      </c>
      <c r="B18" s="160">
        <v>0</v>
      </c>
      <c r="C18" s="160">
        <v>100000</v>
      </c>
      <c r="D18" s="160">
        <v>0</v>
      </c>
    </row>
    <row r="19" spans="1:4" x14ac:dyDescent="0.25">
      <c r="A19" s="159">
        <v>2321</v>
      </c>
      <c r="B19" s="160">
        <v>0</v>
      </c>
      <c r="C19" s="160">
        <v>100000</v>
      </c>
      <c r="D19" s="160">
        <v>0</v>
      </c>
    </row>
    <row r="20" spans="1:4" x14ac:dyDescent="0.25">
      <c r="A20" s="17">
        <v>6171</v>
      </c>
      <c r="B20" s="160">
        <v>0</v>
      </c>
      <c r="C20" s="160">
        <v>0</v>
      </c>
      <c r="D20" s="160">
        <v>0</v>
      </c>
    </row>
    <row r="21" spans="1:4" x14ac:dyDescent="0.25">
      <c r="A21" s="159">
        <v>2324</v>
      </c>
      <c r="B21" s="160">
        <v>0</v>
      </c>
      <c r="C21" s="160">
        <v>0</v>
      </c>
      <c r="D21" s="160">
        <v>0</v>
      </c>
    </row>
    <row r="22" spans="1:4" x14ac:dyDescent="0.25">
      <c r="A22" s="17">
        <v>6310</v>
      </c>
      <c r="B22" s="160">
        <v>1000000</v>
      </c>
      <c r="C22" s="160">
        <v>1000000</v>
      </c>
      <c r="D22" s="160">
        <v>1000000</v>
      </c>
    </row>
    <row r="23" spans="1:4" x14ac:dyDescent="0.25">
      <c r="A23" s="159">
        <v>2141</v>
      </c>
      <c r="B23" s="160">
        <v>1000000</v>
      </c>
      <c r="C23" s="160">
        <v>1000000</v>
      </c>
      <c r="D23" s="160">
        <v>1000000</v>
      </c>
    </row>
    <row r="24" spans="1:4" x14ac:dyDescent="0.25">
      <c r="A24" s="17" t="s">
        <v>295</v>
      </c>
      <c r="B24" s="160">
        <v>0</v>
      </c>
      <c r="C24" s="160">
        <v>42000</v>
      </c>
      <c r="D24" s="160">
        <v>4500000</v>
      </c>
    </row>
    <row r="25" spans="1:4" x14ac:dyDescent="0.25">
      <c r="A25" s="159">
        <v>2321</v>
      </c>
      <c r="B25" s="160">
        <v>0</v>
      </c>
      <c r="C25" s="160">
        <v>42000</v>
      </c>
      <c r="D25" s="160">
        <v>4500000</v>
      </c>
    </row>
    <row r="26" spans="1:4" x14ac:dyDescent="0.25">
      <c r="A26" s="16" t="s">
        <v>174</v>
      </c>
      <c r="B26" s="160">
        <v>200000</v>
      </c>
      <c r="C26" s="160">
        <v>200000</v>
      </c>
      <c r="D26" s="160">
        <v>200000</v>
      </c>
    </row>
    <row r="27" spans="1:4" x14ac:dyDescent="0.25">
      <c r="A27" s="17">
        <v>6171</v>
      </c>
      <c r="B27" s="160">
        <v>200000</v>
      </c>
      <c r="C27" s="160">
        <v>200000</v>
      </c>
      <c r="D27" s="160">
        <v>200000</v>
      </c>
    </row>
    <row r="28" spans="1:4" x14ac:dyDescent="0.25">
      <c r="A28" s="159">
        <v>2212</v>
      </c>
      <c r="B28" s="160">
        <v>200000</v>
      </c>
      <c r="C28" s="160">
        <v>200000</v>
      </c>
      <c r="D28" s="160">
        <v>200000</v>
      </c>
    </row>
    <row r="29" spans="1:4" x14ac:dyDescent="0.25">
      <c r="A29" s="16" t="s">
        <v>175</v>
      </c>
      <c r="B29" s="160">
        <v>320000</v>
      </c>
      <c r="C29" s="160">
        <v>320000</v>
      </c>
      <c r="D29" s="160">
        <v>320000</v>
      </c>
    </row>
    <row r="30" spans="1:4" x14ac:dyDescent="0.25">
      <c r="A30" s="17">
        <v>3314</v>
      </c>
      <c r="B30" s="160">
        <v>15000</v>
      </c>
      <c r="C30" s="160">
        <v>15000</v>
      </c>
      <c r="D30" s="160">
        <v>15000</v>
      </c>
    </row>
    <row r="31" spans="1:4" x14ac:dyDescent="0.25">
      <c r="A31" s="159">
        <v>2111</v>
      </c>
      <c r="B31" s="160">
        <v>15000</v>
      </c>
      <c r="C31" s="160">
        <v>15000</v>
      </c>
      <c r="D31" s="160">
        <v>15000</v>
      </c>
    </row>
    <row r="32" spans="1:4" x14ac:dyDescent="0.25">
      <c r="A32" s="17">
        <v>3399</v>
      </c>
      <c r="B32" s="160">
        <v>0</v>
      </c>
      <c r="C32" s="160">
        <v>0</v>
      </c>
      <c r="D32" s="160">
        <v>0</v>
      </c>
    </row>
    <row r="33" spans="1:4" x14ac:dyDescent="0.25">
      <c r="A33" s="159">
        <v>2111</v>
      </c>
      <c r="B33" s="160">
        <v>0</v>
      </c>
      <c r="C33" s="160">
        <v>0</v>
      </c>
      <c r="D33" s="160">
        <v>0</v>
      </c>
    </row>
    <row r="34" spans="1:4" x14ac:dyDescent="0.25">
      <c r="A34" s="17">
        <v>3632</v>
      </c>
      <c r="B34" s="160">
        <v>300000</v>
      </c>
      <c r="C34" s="160">
        <v>300000</v>
      </c>
      <c r="D34" s="160">
        <v>300000</v>
      </c>
    </row>
    <row r="35" spans="1:4" x14ac:dyDescent="0.25">
      <c r="A35" s="159">
        <v>2111</v>
      </c>
      <c r="B35" s="160">
        <v>300000</v>
      </c>
      <c r="C35" s="160">
        <v>300000</v>
      </c>
      <c r="D35" s="160">
        <v>300000</v>
      </c>
    </row>
    <row r="36" spans="1:4" x14ac:dyDescent="0.25">
      <c r="A36" s="17">
        <v>6171</v>
      </c>
      <c r="B36" s="160">
        <v>5000</v>
      </c>
      <c r="C36" s="160">
        <v>5000</v>
      </c>
      <c r="D36" s="160">
        <v>5000</v>
      </c>
    </row>
    <row r="37" spans="1:4" x14ac:dyDescent="0.25">
      <c r="A37" s="159">
        <v>2111</v>
      </c>
      <c r="B37" s="160">
        <v>5000</v>
      </c>
      <c r="C37" s="160">
        <v>5000</v>
      </c>
      <c r="D37" s="160">
        <v>5000</v>
      </c>
    </row>
    <row r="38" spans="1:4" x14ac:dyDescent="0.25">
      <c r="A38" s="15" t="s">
        <v>197</v>
      </c>
      <c r="B38" s="160">
        <v>0</v>
      </c>
      <c r="C38" s="160">
        <v>0</v>
      </c>
      <c r="D38" s="160">
        <v>0</v>
      </c>
    </row>
    <row r="39" spans="1:4" x14ac:dyDescent="0.25">
      <c r="A39" s="16" t="s">
        <v>198</v>
      </c>
      <c r="B39" s="160">
        <v>0</v>
      </c>
      <c r="C39" s="160">
        <v>0</v>
      </c>
      <c r="D39" s="160">
        <v>0</v>
      </c>
    </row>
    <row r="40" spans="1:4" x14ac:dyDescent="0.25">
      <c r="A40" s="17">
        <v>6171</v>
      </c>
      <c r="B40" s="160">
        <v>0</v>
      </c>
      <c r="C40" s="160">
        <v>0</v>
      </c>
      <c r="D40" s="160">
        <v>0</v>
      </c>
    </row>
    <row r="41" spans="1:4" x14ac:dyDescent="0.25">
      <c r="A41" s="159">
        <v>3110</v>
      </c>
      <c r="B41" s="160">
        <v>0</v>
      </c>
      <c r="C41" s="160">
        <v>0</v>
      </c>
      <c r="D41" s="160">
        <v>0</v>
      </c>
    </row>
    <row r="42" spans="1:4" x14ac:dyDescent="0.25">
      <c r="A42" s="15" t="s">
        <v>196</v>
      </c>
      <c r="B42" s="160">
        <v>93628000</v>
      </c>
      <c r="C42" s="160">
        <v>144264000</v>
      </c>
      <c r="D42" s="160">
        <v>72110000</v>
      </c>
    </row>
    <row r="43" spans="1:4" x14ac:dyDescent="0.25">
      <c r="A43" s="16" t="s">
        <v>190</v>
      </c>
      <c r="B43" s="160">
        <v>47484000</v>
      </c>
      <c r="C43" s="160">
        <v>86289000</v>
      </c>
      <c r="D43" s="160">
        <v>51876000</v>
      </c>
    </row>
    <row r="44" spans="1:4" x14ac:dyDescent="0.25">
      <c r="A44" s="17">
        <v>6330</v>
      </c>
      <c r="B44" s="160">
        <v>47484000</v>
      </c>
      <c r="C44" s="160">
        <v>86289000</v>
      </c>
      <c r="D44" s="160">
        <v>51876000</v>
      </c>
    </row>
    <row r="45" spans="1:4" x14ac:dyDescent="0.25">
      <c r="A45" s="159">
        <v>4137</v>
      </c>
      <c r="B45" s="160">
        <v>47484000</v>
      </c>
      <c r="C45" s="160">
        <v>86289000</v>
      </c>
      <c r="D45" s="160">
        <v>51876000</v>
      </c>
    </row>
    <row r="46" spans="1:4" x14ac:dyDescent="0.25">
      <c r="A46" s="16" t="s">
        <v>191</v>
      </c>
      <c r="B46" s="160">
        <v>11907300</v>
      </c>
      <c r="C46" s="160">
        <v>23451300</v>
      </c>
      <c r="D46" s="160">
        <v>12234000</v>
      </c>
    </row>
    <row r="47" spans="1:4" x14ac:dyDescent="0.25">
      <c r="A47" s="17">
        <v>6330</v>
      </c>
      <c r="B47" s="160">
        <v>11907300</v>
      </c>
      <c r="C47" s="160">
        <v>23451300</v>
      </c>
      <c r="D47" s="160">
        <v>12234000</v>
      </c>
    </row>
    <row r="48" spans="1:4" x14ac:dyDescent="0.25">
      <c r="A48" s="159">
        <v>4137</v>
      </c>
      <c r="B48" s="160">
        <v>11907300</v>
      </c>
      <c r="C48" s="160">
        <v>23451300</v>
      </c>
      <c r="D48" s="160">
        <v>12234000</v>
      </c>
    </row>
    <row r="49" spans="1:4" x14ac:dyDescent="0.25">
      <c r="A49" s="159">
        <v>4216</v>
      </c>
      <c r="B49" s="160">
        <v>0</v>
      </c>
      <c r="C49" s="160">
        <v>0</v>
      </c>
      <c r="D49" s="160">
        <v>0</v>
      </c>
    </row>
    <row r="50" spans="1:4" x14ac:dyDescent="0.25">
      <c r="A50" s="16" t="s">
        <v>201</v>
      </c>
      <c r="B50" s="160">
        <v>34236700</v>
      </c>
      <c r="C50" s="160">
        <v>34523700</v>
      </c>
      <c r="D50" s="160">
        <v>8000000</v>
      </c>
    </row>
    <row r="51" spans="1:4" x14ac:dyDescent="0.25">
      <c r="A51" s="17">
        <v>6330</v>
      </c>
      <c r="B51" s="160">
        <v>34236700</v>
      </c>
      <c r="C51" s="160">
        <v>34523700</v>
      </c>
      <c r="D51" s="160">
        <v>8000000</v>
      </c>
    </row>
    <row r="52" spans="1:4" x14ac:dyDescent="0.25">
      <c r="A52" s="159">
        <v>4131</v>
      </c>
      <c r="B52" s="160">
        <v>34236700</v>
      </c>
      <c r="C52" s="160">
        <v>34523700</v>
      </c>
      <c r="D52" s="160">
        <v>8000000</v>
      </c>
    </row>
    <row r="53" spans="1:4" x14ac:dyDescent="0.25">
      <c r="A53" s="15" t="s">
        <v>156</v>
      </c>
      <c r="B53" s="160">
        <v>107948000</v>
      </c>
      <c r="C53" s="160">
        <v>158726000</v>
      </c>
      <c r="D53" s="160">
        <v>97080000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38.42578125" style="131" customWidth="1"/>
    <col min="2" max="3" width="13.7109375" style="41" customWidth="1"/>
    <col min="4" max="4" width="14.5703125" style="41" customWidth="1"/>
    <col min="5" max="16384" width="9.140625" style="131"/>
  </cols>
  <sheetData>
    <row r="1" spans="1:4" x14ac:dyDescent="0.25">
      <c r="A1" s="131" t="s">
        <v>323</v>
      </c>
      <c r="B1" s="30"/>
      <c r="C1" s="30"/>
      <c r="D1" s="30"/>
    </row>
    <row r="2" spans="1:4" x14ac:dyDescent="0.25">
      <c r="B2" s="30"/>
      <c r="C2" s="30"/>
      <c r="D2" s="30"/>
    </row>
    <row r="3" spans="1:4" x14ac:dyDescent="0.25">
      <c r="A3" s="14" t="s">
        <v>202</v>
      </c>
      <c r="B3" s="41" t="s">
        <v>161</v>
      </c>
      <c r="C3" s="30"/>
      <c r="D3" s="30"/>
    </row>
    <row r="4" spans="1:4" x14ac:dyDescent="0.25">
      <c r="B4" s="30"/>
      <c r="C4" s="30"/>
      <c r="D4" s="30"/>
    </row>
    <row r="5" spans="1:4" ht="30" customHeight="1" x14ac:dyDescent="0.25">
      <c r="A5" s="14" t="s">
        <v>326</v>
      </c>
      <c r="B5" s="30" t="s">
        <v>158</v>
      </c>
      <c r="C5" s="30" t="s">
        <v>159</v>
      </c>
      <c r="D5"/>
    </row>
    <row r="6" spans="1:4" x14ac:dyDescent="0.25">
      <c r="A6" s="15" t="s">
        <v>11</v>
      </c>
      <c r="B6" s="30">
        <v>3600000</v>
      </c>
      <c r="C6" s="30">
        <v>3600000</v>
      </c>
      <c r="D6"/>
    </row>
    <row r="7" spans="1:4" x14ac:dyDescent="0.25">
      <c r="A7" s="15" t="s">
        <v>19</v>
      </c>
      <c r="B7" s="30">
        <v>100000</v>
      </c>
      <c r="C7" s="30">
        <v>45323000</v>
      </c>
      <c r="D7"/>
    </row>
    <row r="8" spans="1:4" x14ac:dyDescent="0.25">
      <c r="A8" s="15" t="s">
        <v>21</v>
      </c>
      <c r="B8" s="30">
        <v>120000</v>
      </c>
      <c r="C8" s="30">
        <v>120000</v>
      </c>
      <c r="D8"/>
    </row>
    <row r="9" spans="1:4" x14ac:dyDescent="0.25">
      <c r="A9" s="15" t="s">
        <v>23</v>
      </c>
      <c r="B9" s="30">
        <v>7208000</v>
      </c>
      <c r="C9" s="30">
        <v>13992000</v>
      </c>
      <c r="D9"/>
    </row>
    <row r="10" spans="1:4" x14ac:dyDescent="0.25">
      <c r="A10" s="15" t="s">
        <v>35</v>
      </c>
      <c r="B10" s="30">
        <v>23450000</v>
      </c>
      <c r="C10" s="30">
        <v>45590000</v>
      </c>
      <c r="D10"/>
    </row>
    <row r="11" spans="1:4" x14ac:dyDescent="0.25">
      <c r="A11" s="15" t="s">
        <v>43</v>
      </c>
      <c r="B11" s="30">
        <v>1080000</v>
      </c>
      <c r="C11" s="30">
        <v>1252000</v>
      </c>
      <c r="D11"/>
    </row>
    <row r="12" spans="1:4" x14ac:dyDescent="0.25">
      <c r="A12" s="15" t="s">
        <v>49</v>
      </c>
      <c r="B12" s="30">
        <v>1300000</v>
      </c>
      <c r="C12" s="30">
        <v>1367000</v>
      </c>
      <c r="D12"/>
    </row>
    <row r="13" spans="1:4" x14ac:dyDescent="0.25">
      <c r="A13" s="15" t="s">
        <v>58</v>
      </c>
      <c r="B13" s="30">
        <v>500000</v>
      </c>
      <c r="C13" s="30">
        <v>867000</v>
      </c>
      <c r="D13"/>
    </row>
    <row r="14" spans="1:4" x14ac:dyDescent="0.25">
      <c r="A14" s="15" t="s">
        <v>54</v>
      </c>
      <c r="B14" s="30">
        <v>120000</v>
      </c>
      <c r="C14" s="30">
        <v>120000</v>
      </c>
      <c r="D14"/>
    </row>
    <row r="15" spans="1:4" x14ac:dyDescent="0.25">
      <c r="A15" s="15" t="s">
        <v>61</v>
      </c>
      <c r="B15" s="30">
        <v>3600000</v>
      </c>
      <c r="C15" s="30">
        <v>4363000</v>
      </c>
      <c r="D15"/>
    </row>
    <row r="16" spans="1:4" x14ac:dyDescent="0.25">
      <c r="A16" s="15" t="s">
        <v>65</v>
      </c>
      <c r="B16" s="30">
        <v>900000</v>
      </c>
      <c r="C16" s="30">
        <v>1142000</v>
      </c>
      <c r="D16"/>
    </row>
    <row r="17" spans="1:4" x14ac:dyDescent="0.25">
      <c r="A17" s="15" t="s">
        <v>67</v>
      </c>
      <c r="B17" s="30">
        <v>600000</v>
      </c>
      <c r="C17" s="30">
        <v>600000</v>
      </c>
      <c r="D17"/>
    </row>
    <row r="18" spans="1:4" x14ac:dyDescent="0.25">
      <c r="A18" s="15" t="s">
        <v>76</v>
      </c>
      <c r="B18" s="30">
        <v>0</v>
      </c>
      <c r="C18" s="30">
        <v>0</v>
      </c>
      <c r="D18"/>
    </row>
    <row r="19" spans="1:4" x14ac:dyDescent="0.25">
      <c r="A19" s="15" t="s">
        <v>73</v>
      </c>
      <c r="B19" s="30">
        <v>11000000</v>
      </c>
      <c r="C19" s="30">
        <v>28792000</v>
      </c>
      <c r="D19"/>
    </row>
    <row r="20" spans="1:4" x14ac:dyDescent="0.25">
      <c r="A20" s="15" t="s">
        <v>70</v>
      </c>
      <c r="B20" s="30">
        <v>610000</v>
      </c>
      <c r="C20" s="30">
        <v>14610000</v>
      </c>
      <c r="D20"/>
    </row>
    <row r="21" spans="1:4" x14ac:dyDescent="0.25">
      <c r="A21" s="15" t="s">
        <v>78</v>
      </c>
      <c r="B21" s="30">
        <v>180000</v>
      </c>
      <c r="C21" s="30">
        <v>180000</v>
      </c>
      <c r="D21"/>
    </row>
    <row r="22" spans="1:4" x14ac:dyDescent="0.25">
      <c r="A22" s="15" t="s">
        <v>80</v>
      </c>
      <c r="B22" s="30">
        <v>6950000</v>
      </c>
      <c r="C22" s="30">
        <v>8950000</v>
      </c>
      <c r="D22"/>
    </row>
    <row r="23" spans="1:4" x14ac:dyDescent="0.25">
      <c r="A23" s="15" t="s">
        <v>100</v>
      </c>
      <c r="B23" s="30">
        <v>0</v>
      </c>
      <c r="C23" s="30">
        <v>482000</v>
      </c>
      <c r="D23"/>
    </row>
    <row r="24" spans="1:4" x14ac:dyDescent="0.25">
      <c r="A24" s="15" t="s">
        <v>102</v>
      </c>
      <c r="B24" s="30">
        <v>0</v>
      </c>
      <c r="C24" s="30">
        <v>361000</v>
      </c>
      <c r="D24"/>
    </row>
    <row r="25" spans="1:4" x14ac:dyDescent="0.25">
      <c r="A25" s="15" t="s">
        <v>90</v>
      </c>
      <c r="B25" s="30">
        <v>410000</v>
      </c>
      <c r="C25" s="30">
        <v>525000</v>
      </c>
      <c r="D25"/>
    </row>
    <row r="26" spans="1:4" x14ac:dyDescent="0.25">
      <c r="A26" s="15" t="s">
        <v>96</v>
      </c>
      <c r="B26" s="30">
        <v>340000</v>
      </c>
      <c r="C26" s="30">
        <v>340000</v>
      </c>
      <c r="D26"/>
    </row>
    <row r="27" spans="1:4" x14ac:dyDescent="0.25">
      <c r="A27" s="15" t="s">
        <v>104</v>
      </c>
      <c r="B27" s="30">
        <v>560000</v>
      </c>
      <c r="C27" s="30">
        <v>560000</v>
      </c>
      <c r="D27"/>
    </row>
    <row r="28" spans="1:4" x14ac:dyDescent="0.25">
      <c r="A28" s="15" t="s">
        <v>106</v>
      </c>
      <c r="B28" s="30">
        <v>0</v>
      </c>
      <c r="C28" s="30">
        <v>0</v>
      </c>
      <c r="D28"/>
    </row>
    <row r="29" spans="1:4" x14ac:dyDescent="0.25">
      <c r="A29" s="15" t="s">
        <v>108</v>
      </c>
      <c r="B29" s="30">
        <v>480000</v>
      </c>
      <c r="C29" s="30">
        <v>575000</v>
      </c>
      <c r="D29"/>
    </row>
    <row r="30" spans="1:4" x14ac:dyDescent="0.25">
      <c r="A30" s="15" t="s">
        <v>110</v>
      </c>
      <c r="B30" s="30">
        <v>1200000</v>
      </c>
      <c r="C30" s="30">
        <v>2124000</v>
      </c>
      <c r="D30"/>
    </row>
    <row r="31" spans="1:4" x14ac:dyDescent="0.25">
      <c r="A31" s="15" t="s">
        <v>116</v>
      </c>
      <c r="B31" s="30">
        <v>7470000</v>
      </c>
      <c r="C31" s="30">
        <v>7470000</v>
      </c>
      <c r="D31"/>
    </row>
    <row r="32" spans="1:4" x14ac:dyDescent="0.25">
      <c r="A32" s="15" t="s">
        <v>316</v>
      </c>
      <c r="B32" s="30">
        <v>0</v>
      </c>
      <c r="C32" s="30">
        <v>0</v>
      </c>
      <c r="D32"/>
    </row>
    <row r="33" spans="1:6" x14ac:dyDescent="0.25">
      <c r="A33" s="15" t="s">
        <v>119</v>
      </c>
      <c r="B33" s="30">
        <v>0</v>
      </c>
      <c r="C33" s="30">
        <v>252000</v>
      </c>
      <c r="D33"/>
    </row>
    <row r="34" spans="1:6" x14ac:dyDescent="0.25">
      <c r="A34" s="15" t="s">
        <v>121</v>
      </c>
      <c r="B34" s="30">
        <v>61350000</v>
      </c>
      <c r="C34" s="30">
        <v>63808000</v>
      </c>
      <c r="D34"/>
      <c r="F34" s="131" t="s">
        <v>162</v>
      </c>
    </row>
    <row r="35" spans="1:6" x14ac:dyDescent="0.25">
      <c r="A35" s="15" t="s">
        <v>150</v>
      </c>
      <c r="B35" s="30">
        <v>120000</v>
      </c>
      <c r="C35" s="30">
        <v>120000</v>
      </c>
      <c r="D35"/>
    </row>
    <row r="36" spans="1:6" x14ac:dyDescent="0.25">
      <c r="A36" s="15" t="s">
        <v>152</v>
      </c>
      <c r="B36" s="30">
        <v>350000</v>
      </c>
      <c r="C36" s="30">
        <v>350000</v>
      </c>
      <c r="D36"/>
    </row>
    <row r="37" spans="1:6" x14ac:dyDescent="0.25">
      <c r="A37" s="15" t="s">
        <v>154</v>
      </c>
      <c r="B37" s="30">
        <v>0</v>
      </c>
      <c r="C37" s="30">
        <v>2199000</v>
      </c>
      <c r="D37"/>
    </row>
    <row r="38" spans="1:6" x14ac:dyDescent="0.25">
      <c r="A38" s="15" t="s">
        <v>156</v>
      </c>
      <c r="B38" s="30">
        <v>133598000</v>
      </c>
      <c r="C38" s="30">
        <v>250034000</v>
      </c>
      <c r="D38"/>
    </row>
    <row r="39" spans="1:6" x14ac:dyDescent="0.25">
      <c r="A39"/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Závazné ukazatele provizoria</vt:lpstr>
      <vt:lpstr>Plán výnosů a nákladů</vt:lpstr>
      <vt:lpstr>Výdaje podrobně </vt:lpstr>
      <vt:lpstr>Akce</vt:lpstr>
      <vt:lpstr>Data výdaje</vt:lpstr>
      <vt:lpstr>Zdaňovaná činnost data</vt:lpstr>
      <vt:lpstr>Příjmy podrobně</vt:lpstr>
      <vt:lpstr>Inv _ Neinv</vt:lpstr>
      <vt:lpstr>Rozpočtový výhled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2024-03-27T09:14:00Z</cp:lastPrinted>
  <dcterms:created xsi:type="dcterms:W3CDTF">2024-02-21T11:09:13Z</dcterms:created>
  <dcterms:modified xsi:type="dcterms:W3CDTF">2024-12-16T17:09:41Z</dcterms:modified>
</cp:coreProperties>
</file>