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IllaZ\Documents\Rozpočet\Rozpočet 2025\"/>
    </mc:Choice>
  </mc:AlternateContent>
  <xr:revisionPtr revIDLastSave="0" documentId="13_ncr:1_{BD6E3F28-354A-4091-8FCF-8F6EF281CAFA}" xr6:coauthVersionLast="47" xr6:coauthVersionMax="47" xr10:uidLastSave="{00000000-0000-0000-0000-000000000000}"/>
  <workbookProtection workbookAlgorithmName="SHA-512" workbookHashValue="tAVtlrChg0REp6cT5Mg2SbZ94EDjte6DKb/C6Mg0dZpBtDUpoeoELJW/hObEiYn1xh+ztD4kN3TKnQHz3vX0Gw==" workbookSaltValue="VHDRIZ4FJRJ1j4/1pDYDdg==" workbookSpinCount="100000" lockStructure="1"/>
  <bookViews>
    <workbookView xWindow="-120" yWindow="-120" windowWidth="38640" windowHeight="21120" tabRatio="1000" activeTab="5" xr2:uid="{00000000-000D-0000-FFFF-FFFF00000000}"/>
  </bookViews>
  <sheets>
    <sheet name="Závazné ukazatele rozpočtu" sheetId="7" r:id="rId1"/>
    <sheet name="Příjmy podrobně" sheetId="9" r:id="rId2"/>
    <sheet name="Výdaje podrobně " sheetId="3" r:id="rId3"/>
    <sheet name="Data výdaje" sheetId="1" state="hidden" r:id="rId4"/>
    <sheet name="Data příjmy" sheetId="8" state="hidden" r:id="rId5"/>
    <sheet name="Plán výnosů a nákladů" sheetId="14" r:id="rId6"/>
    <sheet name="Rozpočtový výhled" sheetId="16" r:id="rId7"/>
    <sheet name="Inv _ Neinv" sheetId="10" r:id="rId8"/>
    <sheet name="Zdaňovaná činnost data" sheetId="11" state="hidden" r:id="rId9"/>
    <sheet name="RS příjmy" sheetId="20" state="hidden" r:id="rId10"/>
    <sheet name="RS výdaje" sheetId="18" state="hidden" r:id="rId11"/>
  </sheets>
  <definedNames>
    <definedName name="_xlnm._FilterDatabase" localSheetId="6" hidden="1">'Rozpočtový výhled'!$A$2:$K$26</definedName>
  </definedNames>
  <calcPr calcId="191029"/>
  <pivotCaches>
    <pivotCache cacheId="10" r:id="rId12"/>
    <pivotCache cacheId="22" r:id="rId13"/>
    <pivotCache cacheId="32" r:id="rId14"/>
    <pivotCache cacheId="37" r:id="rId15"/>
    <pivotCache cacheId="42" r:id="rId16"/>
    <pivotCache cacheId="47" r:id="rId17"/>
    <pivotCache cacheId="52" r:id="rId1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1" l="1"/>
  <c r="F30" i="11"/>
  <c r="F28" i="11"/>
  <c r="S111" i="1"/>
  <c r="E18" i="16" l="1"/>
  <c r="E9" i="16"/>
  <c r="E14" i="16" s="1"/>
  <c r="E20" i="16" s="1"/>
  <c r="D18" i="16"/>
  <c r="C18" i="16"/>
  <c r="B18" i="16"/>
  <c r="D14" i="16"/>
  <c r="D20" i="16" s="1"/>
  <c r="D9" i="16"/>
  <c r="C9" i="16"/>
  <c r="C14" i="16" s="1"/>
  <c r="B9" i="16"/>
  <c r="B14" i="16" s="1"/>
  <c r="B20" i="16" s="1"/>
  <c r="C20" i="16" l="1"/>
  <c r="R10" i="1"/>
  <c r="Q10" i="1"/>
  <c r="Q11" i="1"/>
  <c r="N158" i="1" l="1"/>
  <c r="Q43" i="1"/>
  <c r="Q66" i="1"/>
  <c r="Q84" i="1"/>
  <c r="Q97" i="1"/>
  <c r="Q111" i="1"/>
  <c r="Q146" i="1"/>
  <c r="Q156" i="1"/>
  <c r="Q155" i="1"/>
  <c r="Q154" i="1"/>
  <c r="Q153" i="1"/>
  <c r="Q152" i="1"/>
  <c r="Q151" i="1"/>
  <c r="Q140" i="1"/>
  <c r="Q110" i="1"/>
  <c r="Q109" i="1"/>
  <c r="Q107" i="1"/>
  <c r="Q96" i="1"/>
  <c r="Q95" i="1"/>
  <c r="Q94" i="1"/>
  <c r="Q93" i="1"/>
  <c r="Q92" i="1"/>
  <c r="Q90" i="1"/>
  <c r="Q87" i="1"/>
  <c r="Q73" i="1"/>
  <c r="Q72" i="1"/>
  <c r="Q71" i="1"/>
  <c r="Q62" i="1"/>
  <c r="Q60" i="1"/>
  <c r="Q59" i="1"/>
  <c r="Q58" i="1"/>
  <c r="Q57" i="1"/>
  <c r="Q52" i="1"/>
  <c r="Q50" i="1"/>
  <c r="Q48" i="1"/>
  <c r="Q37" i="1"/>
  <c r="Q13" i="1"/>
  <c r="Q12" i="1"/>
  <c r="Q4" i="1"/>
  <c r="P158" i="1"/>
  <c r="C125" i="7"/>
  <c r="B125" i="7"/>
  <c r="D125" i="7"/>
  <c r="Q163" i="1" l="1"/>
  <c r="R13" i="1"/>
  <c r="F47" i="11" l="1"/>
  <c r="F44" i="11"/>
  <c r="F40" i="11"/>
  <c r="F41" i="11"/>
  <c r="E47" i="11" l="1"/>
  <c r="E36" i="11"/>
  <c r="E35" i="11"/>
  <c r="E34" i="11"/>
  <c r="E33" i="11"/>
  <c r="D36" i="11"/>
  <c r="D35" i="11"/>
  <c r="D34" i="11"/>
  <c r="D33" i="11"/>
  <c r="J3" i="8"/>
  <c r="O19" i="1" l="1"/>
  <c r="O18" i="1"/>
  <c r="O29" i="1"/>
  <c r="Q26" i="1" s="1"/>
  <c r="Q15" i="1" l="1"/>
  <c r="Q158" i="1" s="1"/>
  <c r="O158" i="1"/>
  <c r="R155" i="1"/>
  <c r="R58" i="1"/>
  <c r="R154" i="1" l="1"/>
  <c r="R59" i="1" l="1"/>
  <c r="R12" i="1" l="1"/>
  <c r="L18" i="16" l="1"/>
  <c r="K18" i="16"/>
  <c r="J18" i="16"/>
  <c r="I18" i="16"/>
  <c r="H18" i="16"/>
  <c r="G18" i="16"/>
  <c r="F18" i="16"/>
  <c r="L9" i="16"/>
  <c r="L14" i="16" s="1"/>
  <c r="K9" i="16"/>
  <c r="K14" i="16" s="1"/>
  <c r="J9" i="16"/>
  <c r="J14" i="16" s="1"/>
  <c r="I9" i="16"/>
  <c r="I14" i="16" s="1"/>
  <c r="H9" i="16"/>
  <c r="H14" i="16" s="1"/>
  <c r="G9" i="16"/>
  <c r="G14" i="16" s="1"/>
  <c r="F9" i="16"/>
  <c r="F14" i="16" s="1"/>
  <c r="L20" i="16" l="1"/>
  <c r="H20" i="16"/>
  <c r="G20" i="16"/>
  <c r="K20" i="16"/>
  <c r="J20" i="16"/>
  <c r="I20" i="16"/>
  <c r="F20" i="16"/>
  <c r="H3" i="8" l="1"/>
  <c r="I3" i="8"/>
  <c r="E12" i="11"/>
  <c r="F12" i="11"/>
  <c r="D12" i="11"/>
  <c r="E2" i="11"/>
  <c r="F2" i="11"/>
  <c r="D2" i="11"/>
  <c r="D5" i="14" l="1"/>
  <c r="C5" i="14"/>
  <c r="B5" i="14"/>
  <c r="D38" i="11"/>
  <c r="E38" i="11"/>
  <c r="F38" i="11"/>
  <c r="F33" i="11"/>
  <c r="F34" i="11"/>
  <c r="F35" i="11"/>
  <c r="F36" i="11"/>
  <c r="D26" i="11" l="1"/>
  <c r="B47" i="14"/>
  <c r="F26" i="11"/>
  <c r="D47" i="14" s="1"/>
  <c r="E26" i="11"/>
  <c r="C47" i="14" s="1"/>
  <c r="N1" i="1"/>
  <c r="O1" i="1"/>
  <c r="M1" i="1"/>
  <c r="R156" i="1" l="1"/>
  <c r="R153" i="1"/>
  <c r="R152" i="1"/>
  <c r="R151" i="1"/>
  <c r="R146" i="1"/>
  <c r="R140" i="1"/>
  <c r="R111" i="1"/>
  <c r="R110" i="1"/>
  <c r="R109" i="1"/>
  <c r="R107" i="1"/>
  <c r="R97" i="1"/>
  <c r="R96" i="1"/>
  <c r="R95" i="1"/>
  <c r="R94" i="1"/>
  <c r="R93" i="1"/>
  <c r="R92" i="1"/>
  <c r="R90" i="1"/>
  <c r="R87" i="1"/>
  <c r="R84" i="1"/>
  <c r="R73" i="1"/>
  <c r="R72" i="1"/>
  <c r="R71" i="1"/>
  <c r="R66" i="1"/>
  <c r="R62" i="1"/>
  <c r="R60" i="1"/>
  <c r="R57" i="1"/>
  <c r="R52" i="1"/>
  <c r="R50" i="1"/>
  <c r="R48" i="1"/>
  <c r="R43" i="1"/>
  <c r="R37" i="1"/>
  <c r="R26" i="1"/>
  <c r="R15" i="1"/>
  <c r="R4" i="1"/>
  <c r="R158" i="1" l="1"/>
</calcChain>
</file>

<file path=xl/sharedStrings.xml><?xml version="1.0" encoding="utf-8"?>
<sst xmlns="http://schemas.openxmlformats.org/spreadsheetml/2006/main" count="2283" uniqueCount="395">
  <si>
    <t>Popis položky</t>
  </si>
  <si>
    <t>Oddíl a paragraf rozpočtu</t>
  </si>
  <si>
    <t>Položka</t>
  </si>
  <si>
    <t>Kapitola</t>
  </si>
  <si>
    <t>ORJ - Správce</t>
  </si>
  <si>
    <t>Druh výdaje</t>
  </si>
  <si>
    <t>Součet ODPA</t>
  </si>
  <si>
    <t>Opravy a udržování komunikací</t>
  </si>
  <si>
    <t>ODPA 2212 - Údržba komunikací</t>
  </si>
  <si>
    <t>30 - Pokorná Blanka</t>
  </si>
  <si>
    <t>5 - Neinvestiční výdaje</t>
  </si>
  <si>
    <t>Opravy techniky a doprav značení</t>
  </si>
  <si>
    <t>Vánoční osvětlení</t>
  </si>
  <si>
    <t>6 - Investiční výdaje</t>
  </si>
  <si>
    <t>Značení - cyklostezka</t>
  </si>
  <si>
    <t>ODPA 2219 - Cyklostezky</t>
  </si>
  <si>
    <t xml:space="preserve">Deratizace </t>
  </si>
  <si>
    <t>ODPA 2321 - Kanalizace</t>
  </si>
  <si>
    <t>příspěvek na provoz letců</t>
  </si>
  <si>
    <t>ODPA 3111 - Mateřská škola</t>
  </si>
  <si>
    <t>20 - Šestáková Ivana</t>
  </si>
  <si>
    <t>příspěk provoz prales (albrecht)</t>
  </si>
  <si>
    <t>MŠ Albatros</t>
  </si>
  <si>
    <t>předfinancování dotací</t>
  </si>
  <si>
    <t>údržba a provoz budov</t>
  </si>
  <si>
    <t>40 - Havelková Monika</t>
  </si>
  <si>
    <t>příspěvek na provoz</t>
  </si>
  <si>
    <t>ODPA 3113 - Základní škola</t>
  </si>
  <si>
    <t>provoz haly</t>
  </si>
  <si>
    <t>údržba budov</t>
  </si>
  <si>
    <t>úprava učeben</t>
  </si>
  <si>
    <t>zkapacitnění ZŠ</t>
  </si>
  <si>
    <t>školní hřiště</t>
  </si>
  <si>
    <t>nákup knih</t>
  </si>
  <si>
    <t>ODPA 3314 - Místní knihovna</t>
  </si>
  <si>
    <t>vybavení knihovny</t>
  </si>
  <si>
    <t>materiál</t>
  </si>
  <si>
    <t>multifunkční knihovna</t>
  </si>
  <si>
    <t>energie</t>
  </si>
  <si>
    <t>ODPA 3392 - Lidový dům</t>
  </si>
  <si>
    <t>služby</t>
  </si>
  <si>
    <t>společenské akce</t>
  </si>
  <si>
    <t>granty</t>
  </si>
  <si>
    <t>vítání občánků, svatby -režie</t>
  </si>
  <si>
    <t>ODPA 3399 - Matrika</t>
  </si>
  <si>
    <t>dárky</t>
  </si>
  <si>
    <t>Pořádání kulturních akcí</t>
  </si>
  <si>
    <t>ODPA 3399 - Kulturní akce</t>
  </si>
  <si>
    <t>granty VHP</t>
  </si>
  <si>
    <t>Klub sebeobrany</t>
  </si>
  <si>
    <t>ODPA 3419 - Podpora sportu</t>
  </si>
  <si>
    <t>Granty sportovním oddílům</t>
  </si>
  <si>
    <t>Kbelská sportovní</t>
  </si>
  <si>
    <t>Volný čas dětí a mládeže</t>
  </si>
  <si>
    <t>ODPA 3421 - Volný čas mládeže</t>
  </si>
  <si>
    <t>preventivní akce</t>
  </si>
  <si>
    <t>ODPA 3541 - Protidrogová prevence</t>
  </si>
  <si>
    <t>70 - Hrubčík Martin</t>
  </si>
  <si>
    <t>ODPA 3632 - Pohřebnictví</t>
  </si>
  <si>
    <t>elektrická energie</t>
  </si>
  <si>
    <t>opravy, údržba, správa</t>
  </si>
  <si>
    <t>ODPA 3613 - Nebytové hospodářství</t>
  </si>
  <si>
    <t>Lidový dům- zateplení, FVE</t>
  </si>
  <si>
    <t>bytové hospodářství</t>
  </si>
  <si>
    <t>ODPA 3612 - Bytové hospodářství</t>
  </si>
  <si>
    <t>ODPA 3722 - Sběr a svoz odpadů</t>
  </si>
  <si>
    <t>dohody</t>
  </si>
  <si>
    <t>ODPA 3745 - Péče o vzhled obce</t>
  </si>
  <si>
    <t xml:space="preserve">materiál </t>
  </si>
  <si>
    <t>drobný dlouhodobý majetek</t>
  </si>
  <si>
    <t>zel. plochy,úklid chodníků, sněhu</t>
  </si>
  <si>
    <t>opravy</t>
  </si>
  <si>
    <t>hřiště</t>
  </si>
  <si>
    <t>aktivizace seniorů</t>
  </si>
  <si>
    <t>ODPA 4351 - Pečovatelská služba</t>
  </si>
  <si>
    <t xml:space="preserve">granty </t>
  </si>
  <si>
    <t>materiál DPS</t>
  </si>
  <si>
    <t>vytápění společných prostor DPS</t>
  </si>
  <si>
    <t xml:space="preserve">el. energie společných prostor DPS </t>
  </si>
  <si>
    <t>Klub seniorů</t>
  </si>
  <si>
    <t>ODPA 4379 - Ostatní sociální služby</t>
  </si>
  <si>
    <t>50 - Brázdilová Michaela</t>
  </si>
  <si>
    <t>svaz tělesně postižených</t>
  </si>
  <si>
    <t>Sociální poradenství</t>
  </si>
  <si>
    <t>ODPA 4311 - Sociální poradenství</t>
  </si>
  <si>
    <t>Podpora pěstounské péče</t>
  </si>
  <si>
    <t>ODPA 4339 - Podpora pěstounské péče</t>
  </si>
  <si>
    <t>Příprava na krizové řízení</t>
  </si>
  <si>
    <t xml:space="preserve">ODPA 5212 - Příprava na krizové řízení </t>
  </si>
  <si>
    <t>Krizová opatření (COVID)</t>
  </si>
  <si>
    <t xml:space="preserve">ODPA 5213 - Krizová opatření </t>
  </si>
  <si>
    <t>Prevence kriminality</t>
  </si>
  <si>
    <t>ODPA 5311 - Prevence kriminality</t>
  </si>
  <si>
    <t>vybavení</t>
  </si>
  <si>
    <t>ODPA 5512 - SDH Kbely</t>
  </si>
  <si>
    <t xml:space="preserve">energie </t>
  </si>
  <si>
    <t>pohonné hmoty</t>
  </si>
  <si>
    <t>údržba</t>
  </si>
  <si>
    <t>investice</t>
  </si>
  <si>
    <t>odměny zastupitelů</t>
  </si>
  <si>
    <t>ODPA 6112 - Volené orgány MČ</t>
  </si>
  <si>
    <t>sociální a zdravotní pojištění</t>
  </si>
  <si>
    <t>Volby prezidenta ČR</t>
  </si>
  <si>
    <t>ODPA 6118 - Volby prezidenta ČR</t>
  </si>
  <si>
    <t>mzdy zaměstnanců</t>
  </si>
  <si>
    <t>ODPA 6171 - Činnost úřadu MČ</t>
  </si>
  <si>
    <t>dohody o prac. činnosti</t>
  </si>
  <si>
    <t>sociální pojištění</t>
  </si>
  <si>
    <t>zdravotní pojištění</t>
  </si>
  <si>
    <t>nemocenská plac. zaměstnavatelem.</t>
  </si>
  <si>
    <t>ostatní zákonné pojistné</t>
  </si>
  <si>
    <t>odborné knihy a časopisy, tisk</t>
  </si>
  <si>
    <t>drobný majetek</t>
  </si>
  <si>
    <t>kancelářské potřeby</t>
  </si>
  <si>
    <t>poštovné</t>
  </si>
  <si>
    <t>telefony</t>
  </si>
  <si>
    <t>nájem výdejníků a koberců</t>
  </si>
  <si>
    <t>právní služby</t>
  </si>
  <si>
    <t>školení a vzdělávání</t>
  </si>
  <si>
    <t>ostatní služby</t>
  </si>
  <si>
    <t>opravy a údržba</t>
  </si>
  <si>
    <t>programové vybavení</t>
  </si>
  <si>
    <t>cestovné</t>
  </si>
  <si>
    <t>výdaje ze sociálního fondu</t>
  </si>
  <si>
    <t>ostatní</t>
  </si>
  <si>
    <t>tech. zhodn. budov</t>
  </si>
  <si>
    <t>výpočetní technika</t>
  </si>
  <si>
    <t>materiál - technická správa</t>
  </si>
  <si>
    <t>voda</t>
  </si>
  <si>
    <t>teplo</t>
  </si>
  <si>
    <t>opravy - technická správa</t>
  </si>
  <si>
    <t>občerstvení</t>
  </si>
  <si>
    <t>propagace, reklamní předměty</t>
  </si>
  <si>
    <t>Humanitární zahraniční pomoc</t>
  </si>
  <si>
    <t>ODPA 6221 - Humanitární zahraniční pomoc</t>
  </si>
  <si>
    <t>Bankovní poplatky</t>
  </si>
  <si>
    <t>ODPA 6310 - Bankovní poplatky</t>
  </si>
  <si>
    <t xml:space="preserve">Pojištění </t>
  </si>
  <si>
    <t>ODPA 6320 - Pojištění</t>
  </si>
  <si>
    <t>Fin. vyp. dotací</t>
  </si>
  <si>
    <t>ODPA 6330 - Finanční vypořádání dotací</t>
  </si>
  <si>
    <t>Popisky řádků</t>
  </si>
  <si>
    <t>Celkový součet</t>
  </si>
  <si>
    <t>rekonstrukce hřbitova</t>
  </si>
  <si>
    <t>(Vše)</t>
  </si>
  <si>
    <t>;</t>
  </si>
  <si>
    <t>ODPA</t>
  </si>
  <si>
    <t>ORG</t>
  </si>
  <si>
    <t>POL</t>
  </si>
  <si>
    <t>Součet výdajů celkem</t>
  </si>
  <si>
    <t>Výdaje rozpočtu  - Oddíl a Paragraf</t>
  </si>
  <si>
    <t>Rozpis položek příjmů rozpočtu</t>
  </si>
  <si>
    <t>Stránka 4</t>
  </si>
  <si>
    <t>ORJ</t>
  </si>
  <si>
    <t>Daň z nemovitostí</t>
  </si>
  <si>
    <t>Správní poplatky</t>
  </si>
  <si>
    <t>Místní poplatky</t>
  </si>
  <si>
    <t>Pokuty</t>
  </si>
  <si>
    <t>Příjmy z poskytovaných služeb</t>
  </si>
  <si>
    <t>knihovna</t>
  </si>
  <si>
    <t>hřbitov</t>
  </si>
  <si>
    <t>kultura</t>
  </si>
  <si>
    <t>úřad</t>
  </si>
  <si>
    <t>Dary</t>
  </si>
  <si>
    <t>Ostatní příjmy</t>
  </si>
  <si>
    <t>úroky</t>
  </si>
  <si>
    <t>podíl na dani</t>
  </si>
  <si>
    <t>investiční dotace</t>
  </si>
  <si>
    <t>Finanční vypořádání</t>
  </si>
  <si>
    <t>UZ - účelová dotace</t>
  </si>
  <si>
    <t>místní poplatek ze psů</t>
  </si>
  <si>
    <t>Místní poplatek z pobytu</t>
  </si>
  <si>
    <t>Místní poplatek za za užívání  VP</t>
  </si>
  <si>
    <t>Dotace od HMP</t>
  </si>
  <si>
    <t>Dotace SR</t>
  </si>
  <si>
    <t>Třída</t>
  </si>
  <si>
    <t>Seskupení položek</t>
  </si>
  <si>
    <t>1 - Daňové příjmy</t>
  </si>
  <si>
    <t>2 - Příjmy z vlastní činnosti</t>
  </si>
  <si>
    <t>4 - Přijaté transfery</t>
  </si>
  <si>
    <t>3 - Kapitálové příjmy</t>
  </si>
  <si>
    <t>Kapitálové příjmy</t>
  </si>
  <si>
    <t>Závazné ukazatele</t>
  </si>
  <si>
    <t>Příjmy rozpočtu</t>
  </si>
  <si>
    <t>Převod HV zdaňované činnosti</t>
  </si>
  <si>
    <t>ORJ - Správce rozpočtu</t>
  </si>
  <si>
    <t>0000</t>
  </si>
  <si>
    <t>Plán výnosů a nákladů zdaňované činnosti</t>
  </si>
  <si>
    <t>Nájemné</t>
  </si>
  <si>
    <t>Ostatní nájemné</t>
  </si>
  <si>
    <t>Ostatní výnosy</t>
  </si>
  <si>
    <t xml:space="preserve">Úroky </t>
  </si>
  <si>
    <t xml:space="preserve">Běžná údržba </t>
  </si>
  <si>
    <t xml:space="preserve">Běžná údržba byt. Domů </t>
  </si>
  <si>
    <t>Běžná údržba nebyt. prost.</t>
  </si>
  <si>
    <t>Investice a rozsáhlé opravy</t>
  </si>
  <si>
    <t>Správní náklady</t>
  </si>
  <si>
    <t>Mzdové prostředky</t>
  </si>
  <si>
    <t xml:space="preserve">Ostatní správní náklady </t>
  </si>
  <si>
    <t>Ostatní náklady</t>
  </si>
  <si>
    <t>Splátky Nouzov</t>
  </si>
  <si>
    <t>Byty</t>
  </si>
  <si>
    <t>nájemné</t>
  </si>
  <si>
    <t>vyúčtovatelné služby</t>
  </si>
  <si>
    <t>Nebytové prostory</t>
  </si>
  <si>
    <t>Ostatní - pozemky, prodej, věcná břemena</t>
  </si>
  <si>
    <t>Výdaje</t>
  </si>
  <si>
    <t>Byty - Opravy a vyúčtovatelné služby</t>
  </si>
  <si>
    <t>Nebytové prostory - opravy a služby</t>
  </si>
  <si>
    <t>Ostatní</t>
  </si>
  <si>
    <t>Převod do hlavní činnosti</t>
  </si>
  <si>
    <t xml:space="preserve">Nájemne z bytových domů      </t>
  </si>
  <si>
    <t xml:space="preserve">Nájem z nebytových prostor       </t>
  </si>
  <si>
    <t>Financování</t>
  </si>
  <si>
    <t xml:space="preserve">Použití zůstatku finančních prostředků  </t>
  </si>
  <si>
    <t>Rezervní fond</t>
  </si>
  <si>
    <t>Přijaté půjčené prostředky</t>
  </si>
  <si>
    <t>Splátky půjčených prostředků</t>
  </si>
  <si>
    <t>8 - Financování</t>
  </si>
  <si>
    <t>Zůstatek finančních prostředků</t>
  </si>
  <si>
    <t>Půjčky</t>
  </si>
  <si>
    <t>Splátky</t>
  </si>
  <si>
    <t>8115</t>
  </si>
  <si>
    <t>8113</t>
  </si>
  <si>
    <t>8114</t>
  </si>
  <si>
    <t>Krytí Salda příjmů a výdajů rozpočtu</t>
  </si>
  <si>
    <t>Souhrn položek</t>
  </si>
  <si>
    <t>Příjmy</t>
  </si>
  <si>
    <t>Výnosy</t>
  </si>
  <si>
    <t>Náklady</t>
  </si>
  <si>
    <t>Hospodářský výsledek</t>
  </si>
  <si>
    <t xml:space="preserve"> Saldo zdaň. činnosti</t>
  </si>
  <si>
    <t>Výnosy celkem</t>
  </si>
  <si>
    <t>Náklady celkem</t>
  </si>
  <si>
    <t>Příjmy celkem</t>
  </si>
  <si>
    <t>Výdaje celkem</t>
  </si>
  <si>
    <t>Zisk/Ztráta</t>
  </si>
  <si>
    <t>celkem příjmy</t>
  </si>
  <si>
    <t>Vyúčtovatelné služby</t>
  </si>
  <si>
    <t>Věcná břemena</t>
  </si>
  <si>
    <t>Prodej nemovitostí</t>
  </si>
  <si>
    <t>Opravy</t>
  </si>
  <si>
    <t>Režijní náklady</t>
  </si>
  <si>
    <t>Investice</t>
  </si>
  <si>
    <t>Název položky</t>
  </si>
  <si>
    <t>RV 2026</t>
  </si>
  <si>
    <t>RV 2027</t>
  </si>
  <si>
    <t>RV 2028</t>
  </si>
  <si>
    <t>v  tis. Kč (bez deset. míst)</t>
  </si>
  <si>
    <t>Skut. 2020/*</t>
  </si>
  <si>
    <t>Skut. 2021/*</t>
  </si>
  <si>
    <t>Skut. 2022/*</t>
  </si>
  <si>
    <t>RV 2029</t>
  </si>
  <si>
    <t>Daňové příjmy - třída 1</t>
  </si>
  <si>
    <t>Nedaňové příjmy - třída 2</t>
  </si>
  <si>
    <t>Kapitálové příjmy  - třída 3</t>
  </si>
  <si>
    <t xml:space="preserve">Vlastní příjmy  </t>
  </si>
  <si>
    <t>Přijaté  transfery (po konsolidaci) -třída 4</t>
  </si>
  <si>
    <t>v tom ve SR: a) FVz z rozpočtu vlastního HMP (ZJ 921, 950-953)</t>
  </si>
  <si>
    <t xml:space="preserve">                       b) příspěvek na výkon státní správy (ZJ 900)</t>
  </si>
  <si>
    <t xml:space="preserve">Příjmy celkem </t>
  </si>
  <si>
    <t xml:space="preserve">Provozní výdaje (po konsolidaci) - třída 5 </t>
  </si>
  <si>
    <t>Kapitálové výdaje - třída 6</t>
  </si>
  <si>
    <t xml:space="preserve">Výdaje celkem </t>
  </si>
  <si>
    <t>Výsledek hospodaření ( - schodek, + přebytek)</t>
  </si>
  <si>
    <t>Úhrada dlouhodobých fin. závazků - pol. 8xx4</t>
  </si>
  <si>
    <t>Úhrada dlouhodobých fin. závazků  pol 6363/5347 (u NFV na investiční účely  od r. 2023 pol. 6363, do r. 2022 pol 5347)</t>
  </si>
  <si>
    <t>Tvorba rezervy na dluhovou službu /**</t>
  </si>
  <si>
    <t>/*údaje ze sestavy bilance k 31.12. daného roku /sloupec skutečnost/</t>
  </si>
  <si>
    <t>/** vyplní  pouze ty MČ, které si tvoří rezervy na splácení  dlouhodobých úvěrů a půjček</t>
  </si>
  <si>
    <t>opravy komunikací</t>
  </si>
  <si>
    <t>3314</t>
  </si>
  <si>
    <t>Akce</t>
  </si>
  <si>
    <t>UZ</t>
  </si>
  <si>
    <t xml:space="preserve">spoluúčasti na inv. akce - úřad </t>
  </si>
  <si>
    <t>spoluúčasti na inv. akce -knihovna</t>
  </si>
  <si>
    <t>spoluúčasti na inv. akce - ostatní</t>
  </si>
  <si>
    <t>AKCE - Revitalizace hřbitova</t>
  </si>
  <si>
    <t>AKCE - Rekonstrukce zdravotního střediska</t>
  </si>
  <si>
    <t>AKCE  - Školní hřiště</t>
  </si>
  <si>
    <t>Běžné výdaje</t>
  </si>
  <si>
    <t>Běžné příjmy</t>
  </si>
  <si>
    <t>AKCE  - Multifunkční knihovna</t>
  </si>
  <si>
    <t>zdravotní středisko</t>
  </si>
  <si>
    <t>Běžné výdaje ZF</t>
  </si>
  <si>
    <t>komunikace Žacléřská</t>
  </si>
  <si>
    <t>AKCE - komunikace Žacléřská</t>
  </si>
  <si>
    <t>Zeleň park Aerovka</t>
  </si>
  <si>
    <t>Volby do EP</t>
  </si>
  <si>
    <t>ODPA 6117 - Volby do EP</t>
  </si>
  <si>
    <t xml:space="preserve">Oprava el. rozvodů </t>
  </si>
  <si>
    <t>Oprava stoupaček</t>
  </si>
  <si>
    <t>Investice a rozsáhlé opravy byty</t>
  </si>
  <si>
    <t xml:space="preserve">Nebytové prostory - inv. a opravy </t>
  </si>
  <si>
    <t>neinvestiční dotace</t>
  </si>
  <si>
    <t>Návrh výdajů rozpočtu městské části Praha 19 na rok 2024 -Rozpočtová skladba</t>
  </si>
  <si>
    <t>Návrh příjmů rozpočtu městské části Praha 19 na rok 2024 -Rozpočtová skladba</t>
  </si>
  <si>
    <t>ODPA POL rozpočtové skladby</t>
  </si>
  <si>
    <t>ODPA POL ORJ rozpočtové skladby</t>
  </si>
  <si>
    <t>ORJ - Příkazce operace</t>
  </si>
  <si>
    <t>Běžné výdaje příspěvek MŠ Letců</t>
  </si>
  <si>
    <t>Běžné výdaje příspěvek MŠ Albrechtická</t>
  </si>
  <si>
    <t>Běžné výdaje příspěvek ZŠ Kbely</t>
  </si>
  <si>
    <t>Běžné výdaje příspěvek tělocvična</t>
  </si>
  <si>
    <t>Běžné výdaje Příspěvek Kbelská sportovní</t>
  </si>
  <si>
    <t>Schválený rozpočet 2024</t>
  </si>
  <si>
    <t>Upravený rozpočet 2024</t>
  </si>
  <si>
    <t xml:space="preserve">Úprava parkování vsakovací plochy </t>
  </si>
  <si>
    <t>Vybavení MŠ Albatros</t>
  </si>
  <si>
    <t xml:space="preserve"> Schválený rozpočet 2024</t>
  </si>
  <si>
    <t xml:space="preserve"> Upravený rozpočet 2024</t>
  </si>
  <si>
    <t>Vratky dotací EU</t>
  </si>
  <si>
    <t>3113</t>
  </si>
  <si>
    <t>2229</t>
  </si>
  <si>
    <t>400</t>
  </si>
  <si>
    <t>dotace ZOZ</t>
  </si>
  <si>
    <t>volby do EP</t>
  </si>
  <si>
    <t>dotace na TV pro ZŠ</t>
  </si>
  <si>
    <t>dotace na mzdy ve školství</t>
  </si>
  <si>
    <t>dotace HMP na mzdy</t>
  </si>
  <si>
    <t>dotace HMP na TV</t>
  </si>
  <si>
    <t>dotace letců na mzdy</t>
  </si>
  <si>
    <t>dotace albrechtická na mzdy</t>
  </si>
  <si>
    <t>OSPOD</t>
  </si>
  <si>
    <t>Revitalizace nám. Fr. Strašila</t>
  </si>
  <si>
    <t>3541</t>
  </si>
  <si>
    <t>kroužky NCA</t>
  </si>
  <si>
    <t xml:space="preserve">  Schválený rozpočet 2024</t>
  </si>
  <si>
    <t>UZ - Rekonstrukce zdravotního střediska</t>
  </si>
  <si>
    <t>UZ - Zkapacitnění ZŠ Kbely</t>
  </si>
  <si>
    <t>UZ - Lidový dům FVE, zateplení</t>
  </si>
  <si>
    <t>UZ - Vybavení MŠ albatros</t>
  </si>
  <si>
    <t>Volný čas dětí a mládeže granty VHP</t>
  </si>
  <si>
    <t>dotace granty VHP</t>
  </si>
  <si>
    <t>vybavení dotace</t>
  </si>
  <si>
    <t>opravy techniky dotace</t>
  </si>
  <si>
    <t>provoz dotace</t>
  </si>
  <si>
    <t>dotace provoz SDH</t>
  </si>
  <si>
    <t>dotace na knihovnu</t>
  </si>
  <si>
    <t>dotace na zkapacitnění ZŠ</t>
  </si>
  <si>
    <t>Pojistné plnění</t>
  </si>
  <si>
    <t>3111</t>
  </si>
  <si>
    <t>2324</t>
  </si>
  <si>
    <t>Návrh rozpočtu 2025</t>
  </si>
  <si>
    <t>Schválený rozpočet 20242</t>
  </si>
  <si>
    <t>Součet z Návrh rozpočtu 2025</t>
  </si>
  <si>
    <t>ORG kontace</t>
  </si>
  <si>
    <t>Volné</t>
  </si>
  <si>
    <t>Oprava balkónů</t>
  </si>
  <si>
    <t>příspěvek na provoz albrechtická+albatros</t>
  </si>
  <si>
    <t>10 - Hrubčík Martin</t>
  </si>
  <si>
    <t xml:space="preserve"> Návrh rozpočtu 2025</t>
  </si>
  <si>
    <t>Opravy kanalizace</t>
  </si>
  <si>
    <t>odpadové hospodářství likvidace skládek</t>
  </si>
  <si>
    <t>Projekty a spoluúčasti</t>
  </si>
  <si>
    <t>Hangár 19 - nízkoprahové centrum aktivit</t>
  </si>
  <si>
    <t>Software</t>
  </si>
  <si>
    <t>Kyberbezpečnost</t>
  </si>
  <si>
    <t>AKCE</t>
  </si>
  <si>
    <t>AKCE - Kyberbezpečnost</t>
  </si>
  <si>
    <t>Akce?</t>
  </si>
  <si>
    <t>Plán výnosů a nákladů zdaňované činnosti na rok 2025</t>
  </si>
  <si>
    <t>4251</t>
  </si>
  <si>
    <t>2321</t>
  </si>
  <si>
    <t>dotace IT pro OV</t>
  </si>
  <si>
    <t>UZ - Pomoc inflace</t>
  </si>
  <si>
    <t>Dotace pomoc inflace</t>
  </si>
  <si>
    <t>dotace inflace</t>
  </si>
  <si>
    <t>dotace HZS HMP</t>
  </si>
  <si>
    <t>Saldo rozpočtu</t>
  </si>
  <si>
    <t>Náhrada dotace</t>
  </si>
  <si>
    <t>Vybavení MŠ Albatros náhr dotace</t>
  </si>
  <si>
    <t>Spoluúčasti</t>
  </si>
  <si>
    <t>Skut. 2023/*</t>
  </si>
  <si>
    <t>Střednědobý výhled rozpočtu (§2 odst. 1 a § 3 zákona č. 250/2000 Sb.) MČ Praha 19 do r. 2030</t>
  </si>
  <si>
    <t>Oček. skut. 2025</t>
  </si>
  <si>
    <t>RV 2030</t>
  </si>
  <si>
    <t>Stroje, přístroje zařízení</t>
  </si>
  <si>
    <t>Investiční fond</t>
  </si>
  <si>
    <t>Schválený rozpočet Městské části Praha 19 na rok 2025</t>
  </si>
  <si>
    <t>Upravený rozpočet  2024</t>
  </si>
  <si>
    <t>Schválený rozpočet  2024</t>
  </si>
  <si>
    <t>60 - Liberda Aleš</t>
  </si>
  <si>
    <t>UZ - Park Aerovka</t>
  </si>
  <si>
    <t>UZ - Nám. Fr. Strašila</t>
  </si>
  <si>
    <t>UZ - neinv. dotace</t>
  </si>
  <si>
    <t>UZ - Parkoviště Toužimská</t>
  </si>
  <si>
    <t>UZ - Cyklostezky</t>
  </si>
  <si>
    <t xml:space="preserve">UZ - IT pro OV </t>
  </si>
  <si>
    <t>Skutečnost 2024</t>
  </si>
  <si>
    <t>plot zahrádky</t>
  </si>
  <si>
    <t>Schválený rozpočet 2025</t>
  </si>
  <si>
    <t>Schválený rozpočet Městské části Praha 19 na rok 2025 - Investiční a neinvestiční Výdaje</t>
  </si>
  <si>
    <t>Schválený rozpočet městské části Praha 19 na rok 2025 - Podrobný rozpis příjmů</t>
  </si>
  <si>
    <t>Schválený rozpočet městské části Praha 19 na rok 2025 - Podrobný rozpis výdajů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</si>
</sst>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2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b/>
      <i/>
      <sz val="10"/>
      <name val="Arial"/>
      <family val="2"/>
      <charset val="238"/>
    </font>
    <font>
      <b/>
      <sz val="12"/>
      <name val="Arial CE"/>
      <charset val="238"/>
    </font>
    <font>
      <b/>
      <sz val="10"/>
      <color indexed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i/>
      <u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i/>
      <sz val="9"/>
      <name val="Arial CE"/>
      <charset val="238"/>
    </font>
    <font>
      <sz val="11"/>
      <color theme="1"/>
      <name val="Arial CE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 CE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1" fillId="0" borderId="0"/>
    <xf numFmtId="0" fontId="28" fillId="0" borderId="0"/>
  </cellStyleXfs>
  <cellXfs count="191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3" fontId="4" fillId="0" borderId="0" xfId="0" applyNumberFormat="1" applyFont="1"/>
    <xf numFmtId="3" fontId="0" fillId="0" borderId="0" xfId="0" applyNumberFormat="1"/>
    <xf numFmtId="1" fontId="4" fillId="0" borderId="0" xfId="0" applyNumberFormat="1" applyFont="1"/>
    <xf numFmtId="1" fontId="3" fillId="0" borderId="0" xfId="0" applyNumberFormat="1" applyFont="1"/>
    <xf numFmtId="3" fontId="1" fillId="0" borderId="0" xfId="0" applyNumberFormat="1" applyFont="1"/>
    <xf numFmtId="0" fontId="4" fillId="0" borderId="0" xfId="0" applyFont="1"/>
    <xf numFmtId="3" fontId="5" fillId="0" borderId="0" xfId="0" applyNumberFormat="1" applyFont="1"/>
    <xf numFmtId="0" fontId="1" fillId="0" borderId="0" xfId="0" applyFont="1"/>
    <xf numFmtId="3" fontId="4" fillId="0" borderId="0" xfId="0" quotePrefix="1" applyNumberFormat="1" applyFont="1"/>
    <xf numFmtId="1" fontId="6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2" borderId="0" xfId="0" applyFill="1"/>
    <xf numFmtId="0" fontId="1" fillId="2" borderId="0" xfId="0" applyFont="1" applyFill="1"/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ont="1" applyFill="1" applyAlignment="1">
      <alignment wrapText="1"/>
    </xf>
    <xf numFmtId="0" fontId="7" fillId="0" borderId="0" xfId="0" applyFont="1"/>
    <xf numFmtId="2" fontId="0" fillId="0" borderId="0" xfId="0" applyNumberFormat="1" applyBorder="1"/>
    <xf numFmtId="3" fontId="0" fillId="0" borderId="0" xfId="0" applyNumberFormat="1" applyFont="1" applyAlignment="1">
      <alignment wrapText="1"/>
    </xf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3" fontId="0" fillId="0" borderId="0" xfId="0" applyNumberFormat="1" applyFont="1" applyFill="1"/>
    <xf numFmtId="0" fontId="4" fillId="0" borderId="0" xfId="0" applyFont="1" applyFill="1"/>
    <xf numFmtId="3" fontId="4" fillId="0" borderId="0" xfId="0" applyNumberFormat="1" applyFont="1" applyFill="1"/>
    <xf numFmtId="164" fontId="4" fillId="0" borderId="0" xfId="0" applyNumberFormat="1" applyFont="1" applyFill="1"/>
    <xf numFmtId="164" fontId="0" fillId="0" borderId="0" xfId="0" applyNumberFormat="1" applyFill="1"/>
    <xf numFmtId="0" fontId="9" fillId="0" borderId="0" xfId="0" applyFont="1"/>
    <xf numFmtId="3" fontId="0" fillId="0" borderId="0" xfId="0" applyNumberFormat="1" applyAlignment="1">
      <alignment wrapText="1"/>
    </xf>
    <xf numFmtId="3" fontId="10" fillId="0" borderId="0" xfId="0" applyNumberFormat="1" applyFont="1"/>
    <xf numFmtId="49" fontId="0" fillId="0" borderId="0" xfId="0" applyNumberFormat="1"/>
    <xf numFmtId="49" fontId="8" fillId="0" borderId="0" xfId="0" applyNumberFormat="1" applyFont="1" applyBorder="1"/>
    <xf numFmtId="49" fontId="0" fillId="3" borderId="0" xfId="0" applyNumberFormat="1" applyFill="1"/>
    <xf numFmtId="49" fontId="0" fillId="4" borderId="0" xfId="0" applyNumberFormat="1" applyFill="1" applyAlignment="1">
      <alignment horizontal="center"/>
    </xf>
    <xf numFmtId="49" fontId="0" fillId="5" borderId="0" xfId="0" applyNumberFormat="1" applyFill="1" applyAlignment="1">
      <alignment horizontal="center"/>
    </xf>
    <xf numFmtId="49" fontId="0" fillId="0" borderId="0" xfId="0" applyNumberFormat="1" applyFill="1"/>
    <xf numFmtId="49" fontId="4" fillId="0" borderId="0" xfId="0" applyNumberFormat="1" applyFont="1" applyFill="1"/>
    <xf numFmtId="3" fontId="10" fillId="6" borderId="0" xfId="0" applyNumberFormat="1" applyFont="1" applyFill="1" applyAlignment="1">
      <alignment wrapText="1"/>
    </xf>
    <xf numFmtId="0" fontId="10" fillId="0" borderId="0" xfId="0" applyFont="1"/>
    <xf numFmtId="0" fontId="0" fillId="0" borderId="0" xfId="0" applyFont="1" applyAlignment="1">
      <alignment horizontal="left"/>
    </xf>
    <xf numFmtId="0" fontId="12" fillId="0" borderId="0" xfId="0" applyFont="1"/>
    <xf numFmtId="0" fontId="0" fillId="0" borderId="0" xfId="0" applyAlignment="1">
      <alignment wrapText="1"/>
    </xf>
    <xf numFmtId="3" fontId="0" fillId="0" borderId="0" xfId="0" applyNumberFormat="1" applyAlignment="1"/>
    <xf numFmtId="3" fontId="10" fillId="7" borderId="1" xfId="0" applyNumberFormat="1" applyFont="1" applyFill="1" applyBorder="1" applyAlignment="1">
      <alignment wrapText="1"/>
    </xf>
    <xf numFmtId="3" fontId="10" fillId="0" borderId="0" xfId="0" applyNumberFormat="1" applyFont="1" applyAlignment="1">
      <alignment wrapText="1"/>
    </xf>
    <xf numFmtId="0" fontId="9" fillId="0" borderId="0" xfId="0" applyFont="1" applyAlignment="1"/>
    <xf numFmtId="0" fontId="11" fillId="0" borderId="0" xfId="1"/>
    <xf numFmtId="3" fontId="11" fillId="0" borderId="5" xfId="1" applyNumberFormat="1" applyBorder="1"/>
    <xf numFmtId="3" fontId="11" fillId="0" borderId="6" xfId="1" applyNumberFormat="1" applyBorder="1"/>
    <xf numFmtId="3" fontId="11" fillId="0" borderId="7" xfId="1" applyNumberFormat="1" applyBorder="1"/>
    <xf numFmtId="0" fontId="13" fillId="0" borderId="0" xfId="1" applyFont="1"/>
    <xf numFmtId="0" fontId="14" fillId="0" borderId="0" xfId="1" applyFont="1" applyAlignment="1">
      <alignment horizontal="right"/>
    </xf>
    <xf numFmtId="0" fontId="15" fillId="0" borderId="0" xfId="1" applyFont="1" applyAlignment="1">
      <alignment horizontal="left"/>
    </xf>
    <xf numFmtId="0" fontId="16" fillId="0" borderId="0" xfId="1" applyFont="1"/>
    <xf numFmtId="0" fontId="17" fillId="0" borderId="0" xfId="1" applyFont="1"/>
    <xf numFmtId="0" fontId="18" fillId="0" borderId="13" xfId="1" applyFont="1" applyBorder="1"/>
    <xf numFmtId="0" fontId="19" fillId="9" borderId="14" xfId="1" applyFont="1" applyFill="1" applyBorder="1" applyAlignment="1">
      <alignment horizontal="center" wrapText="1"/>
    </xf>
    <xf numFmtId="0" fontId="19" fillId="9" borderId="11" xfId="1" applyFont="1" applyFill="1" applyBorder="1" applyAlignment="1">
      <alignment horizontal="center" wrapText="1"/>
    </xf>
    <xf numFmtId="0" fontId="19" fillId="0" borderId="11" xfId="1" applyFont="1" applyBorder="1" applyAlignment="1">
      <alignment horizontal="center" wrapText="1"/>
    </xf>
    <xf numFmtId="0" fontId="19" fillId="0" borderId="11" xfId="1" applyFont="1" applyBorder="1" applyAlignment="1">
      <alignment horizontal="center"/>
    </xf>
    <xf numFmtId="0" fontId="19" fillId="0" borderId="9" xfId="1" applyFont="1" applyBorder="1" applyAlignment="1">
      <alignment horizontal="center"/>
    </xf>
    <xf numFmtId="0" fontId="19" fillId="0" borderId="12" xfId="1" applyFont="1" applyBorder="1" applyAlignment="1">
      <alignment horizontal="center"/>
    </xf>
    <xf numFmtId="0" fontId="18" fillId="0" borderId="15" xfId="1" applyFont="1" applyBorder="1"/>
    <xf numFmtId="0" fontId="19" fillId="9" borderId="14" xfId="1" applyFont="1" applyFill="1" applyBorder="1" applyAlignment="1">
      <alignment horizontal="center"/>
    </xf>
    <xf numFmtId="0" fontId="19" fillId="0" borderId="14" xfId="1" applyFont="1" applyBorder="1" applyAlignment="1">
      <alignment horizontal="center"/>
    </xf>
    <xf numFmtId="0" fontId="19" fillId="0" borderId="16" xfId="1" applyFont="1" applyBorder="1" applyAlignment="1">
      <alignment horizontal="center"/>
    </xf>
    <xf numFmtId="0" fontId="19" fillId="0" borderId="17" xfId="1" applyFont="1" applyBorder="1" applyAlignment="1">
      <alignment horizontal="center"/>
    </xf>
    <xf numFmtId="0" fontId="19" fillId="0" borderId="18" xfId="1" applyFont="1" applyBorder="1" applyAlignment="1">
      <alignment horizontal="center"/>
    </xf>
    <xf numFmtId="0" fontId="19" fillId="0" borderId="19" xfId="1" applyFont="1" applyBorder="1" applyAlignment="1">
      <alignment horizontal="center"/>
    </xf>
    <xf numFmtId="0" fontId="13" fillId="0" borderId="20" xfId="1" applyFont="1" applyBorder="1"/>
    <xf numFmtId="3" fontId="17" fillId="9" borderId="6" xfId="1" applyNumberFormat="1" applyFont="1" applyFill="1" applyBorder="1"/>
    <xf numFmtId="3" fontId="11" fillId="0" borderId="21" xfId="1" applyNumberFormat="1" applyBorder="1"/>
    <xf numFmtId="3" fontId="11" fillId="0" borderId="22" xfId="1" applyNumberFormat="1" applyBorder="1"/>
    <xf numFmtId="0" fontId="13" fillId="0" borderId="23" xfId="1" applyFont="1" applyBorder="1"/>
    <xf numFmtId="0" fontId="18" fillId="0" borderId="24" xfId="1" applyFont="1" applyBorder="1"/>
    <xf numFmtId="3" fontId="19" fillId="9" borderId="25" xfId="1" applyNumberFormat="1" applyFont="1" applyFill="1" applyBorder="1"/>
    <xf numFmtId="3" fontId="19" fillId="0" borderId="25" xfId="1" applyNumberFormat="1" applyFont="1" applyBorder="1"/>
    <xf numFmtId="3" fontId="19" fillId="0" borderId="26" xfId="1" applyNumberFormat="1" applyFont="1" applyBorder="1"/>
    <xf numFmtId="3" fontId="19" fillId="0" borderId="27" xfId="1" applyNumberFormat="1" applyFont="1" applyBorder="1"/>
    <xf numFmtId="0" fontId="18" fillId="0" borderId="28" xfId="1" applyFont="1" applyBorder="1"/>
    <xf numFmtId="3" fontId="19" fillId="9" borderId="7" xfId="1" applyNumberFormat="1" applyFont="1" applyFill="1" applyBorder="1"/>
    <xf numFmtId="3" fontId="19" fillId="0" borderId="7" xfId="1" applyNumberFormat="1" applyFont="1" applyBorder="1"/>
    <xf numFmtId="3" fontId="19" fillId="0" borderId="29" xfId="1" applyNumberFormat="1" applyFont="1" applyBorder="1"/>
    <xf numFmtId="3" fontId="19" fillId="0" borderId="5" xfId="1" applyNumberFormat="1" applyFont="1" applyBorder="1"/>
    <xf numFmtId="3" fontId="19" fillId="0" borderId="30" xfId="1" applyNumberFormat="1" applyFont="1" applyBorder="1"/>
    <xf numFmtId="3" fontId="11" fillId="0" borderId="31" xfId="1" applyNumberFormat="1" applyBorder="1"/>
    <xf numFmtId="3" fontId="11" fillId="0" borderId="32" xfId="1" applyNumberFormat="1" applyBorder="1"/>
    <xf numFmtId="0" fontId="20" fillId="0" borderId="23" xfId="1" applyFont="1" applyBorder="1"/>
    <xf numFmtId="0" fontId="20" fillId="0" borderId="28" xfId="1" applyFont="1" applyBorder="1"/>
    <xf numFmtId="3" fontId="17" fillId="9" borderId="7" xfId="1" applyNumberFormat="1" applyFont="1" applyFill="1" applyBorder="1"/>
    <xf numFmtId="3" fontId="11" fillId="0" borderId="29" xfId="1" applyNumberFormat="1" applyBorder="1"/>
    <xf numFmtId="3" fontId="11" fillId="0" borderId="30" xfId="1" applyNumberFormat="1" applyBorder="1"/>
    <xf numFmtId="3" fontId="17" fillId="9" borderId="4" xfId="1" applyNumberFormat="1" applyFont="1" applyFill="1" applyBorder="1"/>
    <xf numFmtId="3" fontId="11" fillId="0" borderId="4" xfId="1" applyNumberFormat="1" applyBorder="1"/>
    <xf numFmtId="3" fontId="11" fillId="0" borderId="3" xfId="1" applyNumberFormat="1" applyBorder="1"/>
    <xf numFmtId="3" fontId="11" fillId="0" borderId="33" xfId="1" applyNumberFormat="1" applyBorder="1"/>
    <xf numFmtId="3" fontId="11" fillId="0" borderId="34" xfId="1" applyNumberFormat="1" applyBorder="1"/>
    <xf numFmtId="3" fontId="19" fillId="9" borderId="11" xfId="1" applyNumberFormat="1" applyFont="1" applyFill="1" applyBorder="1"/>
    <xf numFmtId="3" fontId="19" fillId="0" borderId="11" xfId="1" applyNumberFormat="1" applyFont="1" applyBorder="1"/>
    <xf numFmtId="3" fontId="19" fillId="0" borderId="10" xfId="1" applyNumberFormat="1" applyFont="1" applyBorder="1"/>
    <xf numFmtId="3" fontId="19" fillId="0" borderId="12" xfId="1" applyNumberFormat="1" applyFont="1" applyBorder="1"/>
    <xf numFmtId="3" fontId="19" fillId="0" borderId="35" xfId="1" applyNumberFormat="1" applyFont="1" applyBorder="1"/>
    <xf numFmtId="3" fontId="19" fillId="0" borderId="36" xfId="1" applyNumberFormat="1" applyFont="1" applyBorder="1"/>
    <xf numFmtId="0" fontId="18" fillId="0" borderId="20" xfId="1" applyFont="1" applyBorder="1"/>
    <xf numFmtId="3" fontId="19" fillId="9" borderId="4" xfId="1" applyNumberFormat="1" applyFont="1" applyFill="1" applyBorder="1"/>
    <xf numFmtId="3" fontId="19" fillId="0" borderId="4" xfId="1" applyNumberFormat="1" applyFont="1" applyBorder="1"/>
    <xf numFmtId="3" fontId="19" fillId="0" borderId="34" xfId="1" applyNumberFormat="1" applyFont="1" applyBorder="1"/>
    <xf numFmtId="3" fontId="19" fillId="0" borderId="3" xfId="1" applyNumberFormat="1" applyFont="1" applyBorder="1"/>
    <xf numFmtId="3" fontId="19" fillId="0" borderId="37" xfId="1" applyNumberFormat="1" applyFont="1" applyBorder="1"/>
    <xf numFmtId="3" fontId="19" fillId="0" borderId="33" xfId="1" applyNumberFormat="1" applyFont="1" applyBorder="1"/>
    <xf numFmtId="0" fontId="20" fillId="0" borderId="20" xfId="1" applyFont="1" applyBorder="1"/>
    <xf numFmtId="3" fontId="4" fillId="9" borderId="4" xfId="1" applyNumberFormat="1" applyFont="1" applyFill="1" applyBorder="1"/>
    <xf numFmtId="3" fontId="4" fillId="0" borderId="4" xfId="1" applyNumberFormat="1" applyFont="1" applyBorder="1"/>
    <xf numFmtId="3" fontId="4" fillId="0" borderId="34" xfId="1" applyNumberFormat="1" applyFont="1" applyBorder="1"/>
    <xf numFmtId="3" fontId="4" fillId="0" borderId="3" xfId="1" applyNumberFormat="1" applyFont="1" applyBorder="1"/>
    <xf numFmtId="3" fontId="4" fillId="0" borderId="37" xfId="1" applyNumberFormat="1" applyFont="1" applyBorder="1"/>
    <xf numFmtId="3" fontId="4" fillId="0" borderId="33" xfId="1" applyNumberFormat="1" applyFont="1" applyBorder="1"/>
    <xf numFmtId="0" fontId="4" fillId="0" borderId="0" xfId="1" applyFont="1"/>
    <xf numFmtId="0" fontId="20" fillId="0" borderId="20" xfId="1" applyFont="1" applyBorder="1" applyAlignment="1">
      <alignment wrapText="1"/>
    </xf>
    <xf numFmtId="3" fontId="17" fillId="0" borderId="4" xfId="1" applyNumberFormat="1" applyFont="1" applyBorder="1"/>
    <xf numFmtId="3" fontId="17" fillId="0" borderId="34" xfId="1" applyNumberFormat="1" applyFont="1" applyBorder="1"/>
    <xf numFmtId="3" fontId="17" fillId="0" borderId="37" xfId="1" applyNumberFormat="1" applyFont="1" applyBorder="1"/>
    <xf numFmtId="3" fontId="17" fillId="0" borderId="33" xfId="1" applyNumberFormat="1" applyFont="1" applyBorder="1"/>
    <xf numFmtId="0" fontId="20" fillId="0" borderId="24" xfId="1" applyFont="1" applyBorder="1" applyAlignment="1">
      <alignment wrapText="1"/>
    </xf>
    <xf numFmtId="3" fontId="17" fillId="9" borderId="8" xfId="1" applyNumberFormat="1" applyFont="1" applyFill="1" applyBorder="1"/>
    <xf numFmtId="3" fontId="17" fillId="0" borderId="8" xfId="1" applyNumberFormat="1" applyFont="1" applyBorder="1"/>
    <xf numFmtId="3" fontId="17" fillId="0" borderId="38" xfId="1" applyNumberFormat="1" applyFont="1" applyBorder="1"/>
    <xf numFmtId="3" fontId="17" fillId="0" borderId="39" xfId="1" applyNumberFormat="1" applyFont="1" applyBorder="1"/>
    <xf numFmtId="3" fontId="17" fillId="0" borderId="40" xfId="1" applyNumberFormat="1" applyFont="1" applyBorder="1"/>
    <xf numFmtId="3" fontId="17" fillId="0" borderId="41" xfId="1" applyNumberFormat="1" applyFont="1" applyBorder="1"/>
    <xf numFmtId="4" fontId="11" fillId="0" borderId="0" xfId="1" applyNumberFormat="1"/>
    <xf numFmtId="0" fontId="0" fillId="0" borderId="0" xfId="0"/>
    <xf numFmtId="3" fontId="17" fillId="9" borderId="6" xfId="0" applyNumberFormat="1" applyFont="1" applyFill="1" applyBorder="1"/>
    <xf numFmtId="3" fontId="0" fillId="0" borderId="0" xfId="0" applyNumberFormat="1"/>
    <xf numFmtId="0" fontId="21" fillId="0" borderId="0" xfId="0" applyFont="1"/>
    <xf numFmtId="0" fontId="22" fillId="0" borderId="0" xfId="0" applyFont="1"/>
    <xf numFmtId="0" fontId="23" fillId="0" borderId="0" xfId="0" applyFont="1"/>
    <xf numFmtId="3" fontId="24" fillId="0" borderId="0" xfId="0" applyNumberFormat="1" applyFont="1" applyBorder="1"/>
    <xf numFmtId="3" fontId="24" fillId="0" borderId="0" xfId="0" applyNumberFormat="1" applyFont="1" applyAlignment="1">
      <alignment wrapText="1"/>
    </xf>
    <xf numFmtId="0" fontId="12" fillId="0" borderId="0" xfId="0" applyFont="1" applyBorder="1"/>
    <xf numFmtId="3" fontId="12" fillId="0" borderId="2" xfId="0" applyNumberFormat="1" applyFont="1" applyBorder="1"/>
    <xf numFmtId="0" fontId="25" fillId="0" borderId="0" xfId="0" applyFont="1" applyBorder="1"/>
    <xf numFmtId="3" fontId="12" fillId="0" borderId="0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1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26" fillId="0" borderId="2" xfId="0" applyNumberFormat="1" applyFont="1" applyBorder="1"/>
    <xf numFmtId="3" fontId="26" fillId="0" borderId="0" xfId="0" applyNumberFormat="1" applyFont="1" applyBorder="1"/>
    <xf numFmtId="3" fontId="27" fillId="0" borderId="0" xfId="0" applyNumberFormat="1" applyFont="1" applyBorder="1"/>
    <xf numFmtId="0" fontId="0" fillId="8" borderId="0" xfId="0" applyFill="1" applyAlignment="1">
      <alignment horizontal="left"/>
    </xf>
    <xf numFmtId="0" fontId="0" fillId="0" borderId="0" xfId="0" applyAlignment="1">
      <alignment horizontal="left" indent="3"/>
    </xf>
    <xf numFmtId="0" fontId="6" fillId="0" borderId="0" xfId="0" applyFont="1"/>
    <xf numFmtId="0" fontId="10" fillId="7" borderId="1" xfId="0" applyFont="1" applyFill="1" applyBorder="1" applyAlignment="1"/>
    <xf numFmtId="0" fontId="10" fillId="0" borderId="0" xfId="0" applyFont="1" applyAlignment="1"/>
    <xf numFmtId="0" fontId="10" fillId="7" borderId="0" xfId="0" applyFont="1" applyFill="1" applyAlignment="1"/>
    <xf numFmtId="0" fontId="0" fillId="0" borderId="0" xfId="0" applyAlignment="1"/>
    <xf numFmtId="0" fontId="10" fillId="10" borderId="1" xfId="0" applyFont="1" applyFill="1" applyBorder="1" applyAlignment="1"/>
    <xf numFmtId="3" fontId="10" fillId="10" borderId="1" xfId="0" applyNumberFormat="1" applyFont="1" applyFill="1" applyBorder="1" applyAlignment="1">
      <alignment wrapText="1"/>
    </xf>
    <xf numFmtId="0" fontId="10" fillId="10" borderId="0" xfId="0" applyFont="1" applyFill="1" applyAlignment="1"/>
    <xf numFmtId="0" fontId="0" fillId="10" borderId="0" xfId="0" applyFill="1" applyAlignment="1">
      <alignment horizontal="left"/>
    </xf>
    <xf numFmtId="0" fontId="0" fillId="0" borderId="0" xfId="0" applyAlignment="1">
      <alignment horizontal="left" indent="6"/>
    </xf>
    <xf numFmtId="0" fontId="0" fillId="0" borderId="0" xfId="0" applyAlignment="1">
      <alignment horizontal="left" indent="12"/>
    </xf>
    <xf numFmtId="0" fontId="0" fillId="0" borderId="0" xfId="0" applyAlignment="1">
      <alignment horizontal="left" wrapText="1"/>
    </xf>
    <xf numFmtId="0" fontId="0" fillId="0" borderId="0" xfId="0" applyAlignment="1">
      <alignment horizontal="left" indent="9"/>
    </xf>
    <xf numFmtId="49" fontId="0" fillId="0" borderId="0" xfId="0" applyNumberFormat="1" applyAlignment="1">
      <alignment horizontal="left" indent="3"/>
    </xf>
    <xf numFmtId="10" fontId="0" fillId="0" borderId="0" xfId="0" applyNumberFormat="1"/>
    <xf numFmtId="10" fontId="10" fillId="0" borderId="0" xfId="0" applyNumberFormat="1" applyFont="1"/>
    <xf numFmtId="3" fontId="29" fillId="0" borderId="0" xfId="0" applyNumberFormat="1" applyFont="1" applyFill="1"/>
    <xf numFmtId="3" fontId="30" fillId="0" borderId="0" xfId="0" applyNumberFormat="1" applyFont="1" applyAlignment="1">
      <alignment wrapText="1"/>
    </xf>
    <xf numFmtId="3" fontId="31" fillId="0" borderId="0" xfId="0" applyNumberFormat="1" applyFont="1" applyAlignment="1">
      <alignment wrapText="1"/>
    </xf>
    <xf numFmtId="3" fontId="4" fillId="6" borderId="42" xfId="0" applyNumberFormat="1" applyFont="1" applyFill="1" applyBorder="1"/>
    <xf numFmtId="3" fontId="4" fillId="0" borderId="42" xfId="0" applyNumberFormat="1" applyFont="1" applyBorder="1"/>
    <xf numFmtId="3" fontId="4" fillId="6" borderId="42" xfId="0" quotePrefix="1" applyNumberFormat="1" applyFont="1" applyFill="1" applyBorder="1"/>
    <xf numFmtId="3" fontId="0" fillId="8" borderId="0" xfId="0" applyNumberFormat="1" applyFill="1" applyAlignment="1">
      <alignment wrapText="1"/>
    </xf>
    <xf numFmtId="3" fontId="0" fillId="10" borderId="0" xfId="0" applyNumberFormat="1" applyFill="1" applyAlignment="1">
      <alignment wrapText="1"/>
    </xf>
    <xf numFmtId="0" fontId="0" fillId="8" borderId="0" xfId="0" applyFill="1" applyAlignment="1">
      <alignment wrapText="1"/>
    </xf>
    <xf numFmtId="49" fontId="0" fillId="0" borderId="0" xfId="0" applyNumberFormat="1" applyAlignment="1">
      <alignment horizontal="left" indent="4"/>
    </xf>
    <xf numFmtId="0" fontId="10" fillId="2" borderId="0" xfId="0" applyFont="1" applyFill="1"/>
    <xf numFmtId="3" fontId="10" fillId="2" borderId="0" xfId="0" applyNumberFormat="1" applyFont="1" applyFill="1"/>
    <xf numFmtId="0" fontId="10" fillId="0" borderId="0" xfId="0" applyFont="1" applyFill="1"/>
    <xf numFmtId="3" fontId="10" fillId="0" borderId="0" xfId="0" applyNumberFormat="1" applyFont="1" applyFill="1"/>
    <xf numFmtId="3" fontId="11" fillId="0" borderId="0" xfId="1" applyNumberFormat="1"/>
    <xf numFmtId="0" fontId="0" fillId="10" borderId="0" xfId="0" applyFill="1" applyAlignment="1">
      <alignment wrapText="1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549"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b/>
      </font>
      <alignment wrapText="1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numFmt numFmtId="3" formatCode="#,##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b/>
      </font>
      <alignment wrapText="1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numFmt numFmtId="3" formatCode="#,##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fill>
        <patternFill patternType="solid">
          <bgColor theme="9" tint="0.59999389629810485"/>
        </patternFill>
      </fill>
    </dxf>
    <dxf>
      <numFmt numFmtId="3" formatCode="#,##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fill>
        <patternFill patternType="solid">
          <bgColor theme="9" tint="0.59999389629810485"/>
        </patternFill>
      </fill>
    </dxf>
    <dxf>
      <numFmt numFmtId="3" formatCode="#,##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numFmt numFmtId="3" formatCode="#,##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fill>
        <patternFill patternType="solid">
          <bgColor theme="9" tint="0.59999389629810485"/>
        </patternFill>
      </fill>
    </dxf>
    <dxf>
      <numFmt numFmtId="3" formatCode="#,##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b/>
      </font>
      <alignment wrapText="1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numFmt numFmtId="3" formatCode="#,##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b/>
      </font>
      <alignment wrapText="1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numFmt numFmtId="3" formatCode="#,##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fill>
        <patternFill patternType="solid">
          <bgColor theme="9" tint="0.59999389629810485"/>
        </patternFill>
      </fill>
    </dxf>
    <dxf>
      <alignment wrapText="1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font>
        <b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font>
        <b/>
      </font>
    </dxf>
    <dxf>
      <font>
        <b val="0"/>
      </font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fill>
        <patternFill patternType="solid">
          <bgColor theme="9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fill>
        <patternFill patternType="solid">
          <bgColor theme="9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</font>
      <alignment wrapText="1" readingOrder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  <dxf>
      <fill>
        <patternFill patternType="solid"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</font>
      <alignment wrapText="1" readingOrder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>
          <fgColor indexed="64"/>
          <bgColor rgb="FF00B0F0"/>
        </patternFill>
      </fill>
      <alignment horizontal="general" vertical="bottom" textRotation="0" wrapText="1" indent="0" justifyLastLine="0" shrinkToFit="0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font>
        <b val="0"/>
      </font>
    </dxf>
    <dxf>
      <font>
        <b/>
      </font>
    </dxf>
    <dxf>
      <numFmt numFmtId="3" formatCode="#,##0"/>
    </dxf>
    <dxf>
      <font>
        <b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alignment wrapText="1" readingOrder="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pivotCacheDefinition" Target="pivotCache/pivotCacheDefinition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pivotCacheDefinition" Target="pivotCache/pivotCacheDefinition6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Relationship Id="rId22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42.384968749997" createdVersion="6" refreshedVersion="8" minRefreshableVersion="3" recordCount="5" xr:uid="{00000000-000A-0000-FFFF-FFFF09000000}">
  <cacheSource type="worksheet">
    <worksheetSource ref="A47:J52" sheet="Data příjmy"/>
  </cacheSource>
  <cacheFields count="10">
    <cacheField name="Položka" numFmtId="0">
      <sharedItems count="5">
        <s v="Použití zůstatku finančních prostředků  "/>
        <s v="Rezervní fond"/>
        <s v="Investiční fond"/>
        <s v="Přijaté půjčené prostředky"/>
        <s v="Splátky půjčených prostředků"/>
      </sharedItems>
    </cacheField>
    <cacheField name="Seskupení položek" numFmtId="0">
      <sharedItems/>
    </cacheField>
    <cacheField name="Třída" numFmtId="0">
      <sharedItems/>
    </cacheField>
    <cacheField name="ORG" numFmtId="0">
      <sharedItems/>
    </cacheField>
    <cacheField name="ODPA" numFmtId="49">
      <sharedItems/>
    </cacheField>
    <cacheField name="POL" numFmtId="49">
      <sharedItems/>
    </cacheField>
    <cacheField name="ORJ" numFmtId="49">
      <sharedItems containsSemiMixedTypes="0" containsString="0" containsNumber="1" containsInteger="1" minValue="900" maxValue="900"/>
    </cacheField>
    <cacheField name="Schválený rozpočet 2024" numFmtId="0">
      <sharedItems containsSemiMixedTypes="0" containsString="0" containsNumber="1" containsInteger="1" minValue="0" maxValue="41577000"/>
    </cacheField>
    <cacheField name="Upravený rozpočet 2024" numFmtId="0">
      <sharedItems containsSemiMixedTypes="0" containsString="0" containsNumber="1" containsInteger="1" minValue="0" maxValue="112120000"/>
    </cacheField>
    <cacheField name="Návrh rozpočtu 2025" numFmtId="3">
      <sharedItems containsSemiMixedTypes="0" containsString="0" containsNumber="1" containsInteger="1" minValue="0" maxValue="2480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42.384968981482" createdVersion="6" refreshedVersion="8" minRefreshableVersion="3" recordCount="153" xr:uid="{00000000-000A-0000-FFFF-FFFF14000000}">
  <cacheSource type="worksheet">
    <worksheetSource name="Tabulka2"/>
  </cacheSource>
  <cacheFields count="16">
    <cacheField name="Oddíl a paragraf rozpočtu" numFmtId="0">
      <sharedItems containsBlank="1" count="35">
        <s v="ODPA 2212 - Údržba komunikací"/>
        <s v="ODPA 2219 - Cyklostezky"/>
        <s v="ODPA 2321 - Kanalizace"/>
        <s v="ODPA 3111 - Mateřská škola"/>
        <s v="ODPA 3113 - Základní škola"/>
        <s v="ODPA 3314 - Místní knihovna"/>
        <s v="ODPA 3392 - Lidový dům"/>
        <s v="ODPA 3399 - Matrika"/>
        <s v="ODPA 3399 - Kulturní akce"/>
        <s v="ODPA 3419 - Podpora sportu"/>
        <s v="ODPA 3421 - Volný čas mládeže"/>
        <s v="ODPA 3541 - Protidrogová prevence"/>
        <s v="ODPA 3632 - Pohřebnictví"/>
        <s v="ODPA 3613 - Nebytové hospodářství"/>
        <s v="ODPA 3612 - Bytové hospodářství"/>
        <s v="ODPA 3722 - Sběr a svoz odpadů"/>
        <s v="ODPA 3745 - Péče o vzhled obce"/>
        <s v="ODPA 4351 - Pečovatelská služba"/>
        <s v="ODPA 4379 - Ostatní sociální služby"/>
        <s v="ODPA 4311 - Sociální poradenství"/>
        <s v="ODPA 4339 - Podpora pěstounské péče"/>
        <s v="ODPA 5212 - Příprava na krizové řízení "/>
        <s v="ODPA 5213 - Krizová opatření "/>
        <s v="ODPA 5311 - Prevence kriminality"/>
        <s v="ODPA 5512 - SDH Kbely"/>
        <s v="ODPA 6112 - Volené orgány MČ"/>
        <s v="ODPA 6118 - Volby prezidenta ČR"/>
        <s v="ODPA 6117 - Volby do EP"/>
        <s v="ODPA 6171 - Činnost úřadu MČ"/>
        <s v="ODPA 6221 - Humanitární zahraniční pomoc"/>
        <s v="ODPA 6310 - Bankovní poplatky"/>
        <s v="ODPA 6320 - Pojištění"/>
        <s v="ODPA 6330 - Finanční vypořádání dotací"/>
        <m u="1"/>
        <s v="ODPA 6115 - Volby do zastupitelstev obcí" u="1"/>
      </sharedItems>
    </cacheField>
    <cacheField name="ODPA" numFmtId="0">
      <sharedItems containsSemiMixedTypes="0" containsString="0" containsNumber="1" containsInteger="1" minValue="2212" maxValue="6330"/>
    </cacheField>
    <cacheField name="POL" numFmtId="1">
      <sharedItems containsSemiMixedTypes="0" containsString="0" containsNumber="1" containsInteger="1" minValue="5011" maxValue="6171" count="40">
        <n v="5171"/>
        <n v="5169"/>
        <n v="6121"/>
        <n v="5331"/>
        <n v="5336"/>
        <n v="6129"/>
        <n v="5136"/>
        <n v="5137"/>
        <n v="5139"/>
        <n v="5152"/>
        <n v="5222"/>
        <n v="5179"/>
        <n v="5194"/>
        <n v="5154"/>
        <n v="5021"/>
        <n v="5229"/>
        <n v="5011"/>
        <n v="5156"/>
        <n v="5023"/>
        <n v="5031"/>
        <n v="5032"/>
        <n v="5424"/>
        <n v="5038"/>
        <n v="5161"/>
        <n v="5162"/>
        <n v="5164"/>
        <n v="5166"/>
        <n v="5167"/>
        <n v="5172"/>
        <n v="5173"/>
        <n v="5499"/>
        <n v="5199"/>
        <n v="6111"/>
        <n v="6122"/>
        <n v="6125"/>
        <n v="5151"/>
        <n v="5175"/>
        <n v="5163"/>
        <n v="5347"/>
        <n v="6171" u="1"/>
      </sharedItems>
    </cacheField>
    <cacheField name="Popis položky" numFmtId="0">
      <sharedItems count="149">
        <s v="Opravy a udržování komunikací"/>
        <s v="Opravy techniky a doprav značení"/>
        <s v="Vánoční osvětlení"/>
        <s v="Úprava parkování vsakovací plochy "/>
        <s v="komunikace Žacléřská"/>
        <s v="opravy komunikací"/>
        <s v="Značení - cyklostezka"/>
        <s v="Náhrada dotace"/>
        <s v="Deratizace "/>
        <s v="Opravy kanalizace"/>
        <s v="příspěvek na provoz letců"/>
        <s v="příspěvek na provoz albrechtická+albatros"/>
        <s v="příspěk provoz prales (albrecht)"/>
        <s v="dotace letců na mzdy"/>
        <s v="dotace albrechtická na mzdy"/>
        <s v="Vybavení MŠ Albatros"/>
        <s v="Vybavení MŠ Albatros náhr dotace"/>
        <s v="Dotace pomoc inflace"/>
        <s v="MŠ Albatros"/>
        <s v="předfinancování dotací"/>
        <s v="údržba a provoz budov"/>
        <s v="příspěvek na provoz"/>
        <s v="provoz haly"/>
        <s v="dotace HMP na TV"/>
        <s v="dotace HMP na mzdy"/>
        <s v="údržba budov"/>
        <s v="úprava učeben"/>
        <s v="zkapacitnění ZŠ"/>
        <s v="školní hřiště"/>
        <s v="nákup knih"/>
        <s v="vybavení knihovny"/>
        <s v="materiál"/>
        <s v="multifunkční knihovna"/>
        <s v="energie"/>
        <s v="služby"/>
        <s v="společenské akce"/>
        <s v="granty"/>
        <s v="granty VHP"/>
        <s v="vítání občánků, svatby -režie"/>
        <s v="dárky"/>
        <s v="Pořádání kulturních akcí"/>
        <s v="Klub sebeobrany"/>
        <s v="Granty sportovním oddílům"/>
        <s v="Kbelská sportovní"/>
        <s v="Volný čas dětí a mládeže"/>
        <s v="Volný čas dětí a mládeže granty VHP"/>
        <s v="preventivní akce"/>
        <s v="Hangár 19 - nízkoprahové centrum aktivit"/>
        <s v="elektrická energie"/>
        <s v="opravy, údržba, správa"/>
        <s v="rekonstrukce hřbitova"/>
        <s v="zdravotní středisko"/>
        <s v="Lidový dům- zateplení, FVE"/>
        <s v="plot zahrádky"/>
        <s v="bytové hospodářství"/>
        <s v="odpadové hospodářství likvidace skládek"/>
        <s v="dohody"/>
        <s v="materiál "/>
        <s v="drobný dlouhodobý majetek"/>
        <s v="zel. plochy,úklid chodníků, sněhu"/>
        <s v="Zeleň park Aerovka"/>
        <s v="opravy"/>
        <s v="hřiště"/>
        <s v="Projekty a spoluúčasti"/>
        <s v="Revitalizace nám. Fr. Strašila"/>
        <s v="aktivizace seniorů"/>
        <s v="granty "/>
        <s v="materiál DPS"/>
        <s v="vytápění společných prostor DPS"/>
        <s v="el. energie společných prostor DPS "/>
        <s v="Klub seniorů"/>
        <s v="svaz tělesně postižených"/>
        <s v="Sociální poradenství"/>
        <s v="Podpora pěstounské péče"/>
        <s v="Příprava na krizové řízení"/>
        <s v="Krizová opatření (COVID)"/>
        <s v="Prevence kriminality"/>
        <s v="vybavení"/>
        <s v="vybavení dotace"/>
        <s v="provoz dotace"/>
        <s v="energie "/>
        <s v="pohonné hmoty"/>
        <s v="údržba"/>
        <s v="opravy techniky dotace"/>
        <s v="investice"/>
        <s v="dotace HZS HMP"/>
        <s v="odměny zastupitelů"/>
        <s v="sociální a zdravotní pojištění"/>
        <s v="Volby prezidenta ČR"/>
        <s v="Volby do EP"/>
        <s v="mzdy zaměstnanců"/>
        <s v="OSPOD"/>
        <s v="dohody o prac. činnosti"/>
        <s v="sociální pojištění"/>
        <s v="zdravotní pojištění"/>
        <s v="nemocenská plac. zaměstnavatelem."/>
        <s v="ostatní zákonné pojistné"/>
        <s v="odborné knihy a časopisy, tisk"/>
        <s v="drobný majetek"/>
        <s v="kancelářské potřeby"/>
        <s v="poštovné"/>
        <s v="telefony"/>
        <s v="nájem výdejníků a koberců"/>
        <s v="právní služby"/>
        <s v="školení a vzdělávání"/>
        <s v="dotace ZOZ"/>
        <s v="ostatní služby"/>
        <s v="opravy a údržba"/>
        <s v="programové vybavení"/>
        <s v="cestovné"/>
        <s v="výdaje ze sociálního fondu"/>
        <s v="ostatní"/>
        <s v="Software"/>
        <s v="Stroje, přístroje zařízení"/>
        <s v="Kyberbezpečnost"/>
        <s v="tech. zhodn. budov"/>
        <s v="výpočetní technika"/>
        <s v="dotace IT pro OV"/>
        <s v="materiál - technická správa"/>
        <s v="voda"/>
        <s v="teplo"/>
        <s v="opravy - technická správa"/>
        <s v="občerstvení"/>
        <s v="propagace, reklamní předměty"/>
        <s v="spoluúčasti na inv. akce - úřad "/>
        <s v="spoluúčasti na inv. akce -knihovna"/>
        <s v="spoluúčasti na inv. akce - ostatní"/>
        <s v="Humanitární zahraniční pomoc"/>
        <s v="Bankovní poplatky"/>
        <s v="Pojištění "/>
        <s v="Fin. vyp. dotací"/>
        <s v="plotzahrádky" u="1"/>
        <s v="odvoz bioodpadu" u="1"/>
        <s v="Ostatní údžba zeleně prořezy" u="1"/>
        <s v="stroje a zařízení" u="1"/>
        <s v="Projekty, spoluúčasti " u="1"/>
        <s v="kontejnerová stání" u="1"/>
        <s v="dotace albrechtická" u="1"/>
        <s v="dotace HMP" u="1"/>
        <s v="odpadové hospodářství" u="1"/>
        <s v="Volby do zastupitelstev obcí" u="1"/>
        <s v="příspěvek na provoz albrechtická" u="1"/>
        <s v="ostatní údržba zeleně - prořezy" u="1"/>
        <s v="nízkoprahové centrum" u="1"/>
        <s v="(zdravotní středisko)" u="1"/>
        <s v="oprava komunikací" u="1"/>
        <s v="spoluúčasti na inv. akce" u="1"/>
        <s v="dotace letců" u="1"/>
        <s v="nové kolumbárium" u="1"/>
      </sharedItems>
    </cacheField>
    <cacheField name="UZ" numFmtId="0">
      <sharedItems containsSemiMixedTypes="0" containsString="0" containsNumber="1" containsInteger="1" minValue="0" maxValue="98348"/>
    </cacheField>
    <cacheField name="ORJ" numFmtId="0">
      <sharedItems containsSemiMixedTypes="0" containsString="0" containsNumber="1" containsInteger="1" minValue="230" maxValue="1010" count="21">
        <n v="330"/>
        <n v="420"/>
        <n v="440"/>
        <n v="610"/>
        <n v="620"/>
        <n v="660"/>
        <n v="570"/>
        <n v="830"/>
        <n v="840"/>
        <n v="230"/>
        <n v="510"/>
        <n v="520"/>
        <n v="540"/>
        <n v="551"/>
        <n v="550"/>
        <n v="770"/>
        <n v="720"/>
        <n v="910"/>
        <n v="940"/>
        <n v="920"/>
        <n v="1010"/>
      </sharedItems>
    </cacheField>
    <cacheField name="ORG" numFmtId="0">
      <sharedItems containsSemiMixedTypes="0" containsString="0" containsNumber="1" containsInteger="1" minValue="0" maxValue="82072000000" count="7">
        <n v="0"/>
        <n v="81530000000"/>
        <n v="80186000000"/>
        <n v="81956000000"/>
        <n v="80500000000"/>
        <n v="81802000000"/>
        <n v="82072000000"/>
      </sharedItems>
    </cacheField>
    <cacheField name="Kapitola" numFmtId="0">
      <sharedItems containsSemiMixedTypes="0" containsString="0" containsNumber="1" containsInteger="1" minValue="2" maxValue="10"/>
    </cacheField>
    <cacheField name="ORJ - Správce rozpočtu" numFmtId="0">
      <sharedItems count="9">
        <s v="30 - Pokorná Blanka"/>
        <s v="20 - Šestáková Ivana"/>
        <s v="40 - Havelková Monika"/>
        <s v="10 - Hrubčík Martin"/>
        <s v="60 - Liberda Aleš"/>
        <s v="70 - Hrubčík Martin"/>
        <s v="50 - Brázdilová Michaela"/>
        <s v="60 - Sobotka Bohumil" u="1"/>
        <s v="10 - Nykles Josef" u="1"/>
      </sharedItems>
    </cacheField>
    <cacheField name="ORJ - Správce" numFmtId="0">
      <sharedItems count="9">
        <s v="30 - Pokorná Blanka"/>
        <s v="20 - Šestáková Ivana"/>
        <s v="40 - Havelková Monika"/>
        <s v="10 - Hrubčík Martin"/>
        <s v="60 - Liberda Aleš"/>
        <s v="70 - Hrubčík Martin"/>
        <s v="50 - Brázdilová Michaela"/>
        <s v="60 - Sobotka Bohumil" u="1"/>
        <s v="10 - Nykles Josef" u="1"/>
      </sharedItems>
    </cacheField>
    <cacheField name="Akce" numFmtId="0">
      <sharedItems count="39">
        <s v="Běžné výdaje"/>
        <s v="UZ - Parkoviště Toužimská"/>
        <s v="AKCE - komunikace Žacléřská"/>
        <s v="UZ - Cyklostezky"/>
        <s v="Běžné výdaje příspěvek MŠ Letců"/>
        <s v="Běžné výdaje příspěvek MŠ Albrechtická"/>
        <s v="UZ - neinv. dotace"/>
        <s v="UZ - Vybavení MŠ albatros"/>
        <s v="UZ - Pomoc inflace"/>
        <s v="Běžné výdaje příspěvek ZŠ Kbely"/>
        <s v="Běžné výdaje příspěvek tělocvična"/>
        <s v="UZ - Zkapacitnění ZŠ Kbely"/>
        <s v="AKCE  - Školní hřiště"/>
        <s v="AKCE  - Multifunkční knihovna"/>
        <s v="Běžné výdaje Příspěvek Kbelská sportovní"/>
        <s v="AKCE - Revitalizace hřbitova"/>
        <s v="AKCE - Rekonstrukce zdravotního střediska"/>
        <s v="UZ - Rekonstrukce zdravotního střediska"/>
        <s v="UZ - Lidový dům FVE, zateplení"/>
        <s v="UZ - Park Aerovka"/>
        <s v="UZ - Nám. Fr. Strašila"/>
        <s v="Běžné výdaje ZF"/>
        <s v="AKCE - Kyberbezpečnost"/>
        <s v="UZ - IT pro OV "/>
        <s v="Spoluúčasti"/>
        <s v="AKCE - Úprava dveří pro vozíčkáře " u="1"/>
        <s v="UZ - dotace" u="1"/>
        <s v="AKCE - Park Aerovka" u="1"/>
        <s v="příspěvek na provoz MŠ Albrechtická" u="1"/>
        <s v="AKCE  - Lidový dům FVE, zateplení" u="1"/>
        <s v="AKCE - spoluúčast" u="1"/>
        <s v="Klub Seniorů" u="1"/>
        <s v="příspěvek na provoz tělocvična" u="1"/>
        <s v="Svaz tělesně postižených" u="1"/>
        <s v="Příspěvek na provoz Kbelská sportovní" u="1"/>
        <s v="AKCE - Zkapacitnění ZŠ Kbely" u="1"/>
        <s v="příspěvek na provoz MŠ Letců" u="1"/>
        <s v="příspěvek na provoz ZŠ Kbely" u="1"/>
        <s v="AKCE - spoluúčasti" u="1"/>
      </sharedItems>
    </cacheField>
    <cacheField name="Akce?" numFmtId="0">
      <sharedItems/>
    </cacheField>
    <cacheField name="Druh výdaje" numFmtId="0">
      <sharedItems containsBlank="1" count="3">
        <s v="5 - Neinvestiční výdaje"/>
        <s v="6 - Investiční výdaje"/>
        <m u="1"/>
      </sharedItems>
    </cacheField>
    <cacheField name="Schválený rozpočet 2024" numFmtId="3">
      <sharedItems containsSemiMixedTypes="0" containsString="0" containsNumber="1" containsInteger="1" minValue="0" maxValue="32200000"/>
    </cacheField>
    <cacheField name="Upravený rozpočet 2024" numFmtId="3">
      <sharedItems containsSemiMixedTypes="0" containsString="0" containsNumber="1" containsInteger="1" minValue="0" maxValue="44255200"/>
    </cacheField>
    <cacheField name="Návrh rozpočtu 2025" numFmtId="3">
      <sharedItems containsSemiMixedTypes="0" containsString="0" containsNumber="1" containsInteger="1" minValue="0" maxValue="34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42.384969444443" createdVersion="6" refreshedVersion="8" minRefreshableVersion="3" recordCount="39" xr:uid="{00000000-000A-0000-FFFF-FFFF1D000000}">
  <cacheSource type="worksheet">
    <worksheetSource name="Tabulka3"/>
  </cacheSource>
  <cacheFields count="13">
    <cacheField name="Položka" numFmtId="0">
      <sharedItems count="36">
        <s v="Daň z nemovitostí"/>
        <s v="Správní poplatky"/>
        <s v="místní poplatek ze psů"/>
        <s v="Místní poplatek z pobytu"/>
        <s v="Místní poplatek za za užívání  VP"/>
        <s v="Pokuty"/>
        <s v="knihovna"/>
        <s v="hřbitov"/>
        <s v="kultura"/>
        <s v="kroužky NCA"/>
        <s v="úřad"/>
        <s v="Pojistné plnění"/>
        <s v="Vratky dotací EU"/>
        <s v="Dary"/>
        <s v="úroky"/>
        <s v="ostatní"/>
        <s v="Kapitálové příjmy"/>
        <s v="neinvestiční dotace"/>
        <s v="podíl na dani"/>
        <s v="dotace na TV pro ZŠ"/>
        <s v="dotace ZOZ"/>
        <s v="volby do EP"/>
        <s v="dotace na mzdy ve školství"/>
        <s v="dotace provoz SDH"/>
        <s v="dotace na knihovnu"/>
        <s v="dotace granty VHP"/>
        <s v="dotace inflace"/>
        <s v="investiční dotace"/>
        <s v="dotace na zkapacitnění ZŠ"/>
        <s v="Finanční vypořádání"/>
        <s v="Převod HV zdaňované činnosti"/>
        <s v="Převod hospodářského výsledku" u="1"/>
        <s v="neinvestiční" u="1"/>
        <s v="účelová" u="1"/>
        <s v="svaz tělesně postižených" u="1"/>
        <s v="neúčelová" u="1"/>
      </sharedItems>
    </cacheField>
    <cacheField name="Seskupení položek" numFmtId="0">
      <sharedItems count="11">
        <s v="Daň z nemovitostí"/>
        <s v="Správní poplatky"/>
        <s v="Místní poplatky"/>
        <s v="Pokuty"/>
        <s v="Příjmy z poskytovaných služeb"/>
        <s v="Ostatní příjmy"/>
        <s v="Kapitálové příjmy"/>
        <s v="Dotace od HMP"/>
        <s v="Dotace SR"/>
        <s v="Převod HV zdaňované činnosti"/>
        <s v="Převod hospodářského výsledku" u="1"/>
      </sharedItems>
    </cacheField>
    <cacheField name="Třída" numFmtId="0">
      <sharedItems count="7">
        <s v="1 - Daňové příjmy"/>
        <s v="2 - Příjmy z vlastní činnosti"/>
        <s v="3 - Kapitálové příjmy"/>
        <s v="4 - Přijaté transfery"/>
        <s v="Daňové příjmy" u="1"/>
        <s v="Příjmy z vlastní činnosti" u="1"/>
        <s v="Přijaté transfery" u="1"/>
      </sharedItems>
    </cacheField>
    <cacheField name="ORG" numFmtId="0">
      <sharedItems count="3">
        <s v="Běžné příjmy"/>
        <s v="UZ - účelová dotace"/>
        <s v="000000 - běžné příjmy" u="1"/>
      </sharedItems>
    </cacheField>
    <cacheField name="ODPA" numFmtId="49">
      <sharedItems containsMixedTypes="1" containsNumber="1" containsInteger="1" minValue="3314" maxValue="6330" count="11">
        <s v="0000"/>
        <n v="6171"/>
        <n v="3314"/>
        <n v="3632"/>
        <n v="3399"/>
        <s v="3541"/>
        <s v="3111"/>
        <s v="3113"/>
        <s v="3314"/>
        <n v="6310"/>
        <n v="6330"/>
      </sharedItems>
    </cacheField>
    <cacheField name="POL" numFmtId="49">
      <sharedItems containsMixedTypes="1" containsNumber="1" containsInteger="1" minValue="1341" maxValue="4216" count="18">
        <n v="1511"/>
        <n v="1361"/>
        <n v="1341"/>
        <n v="1342"/>
        <n v="1343"/>
        <n v="2212"/>
        <n v="2111"/>
        <s v="2324"/>
        <s v="2229"/>
        <n v="2321"/>
        <n v="2141"/>
        <s v="2321"/>
        <n v="3110"/>
        <n v="4137"/>
        <s v="4251"/>
        <n v="4131"/>
        <n v="2324" u="1"/>
        <n v="4216" u="1"/>
      </sharedItems>
    </cacheField>
    <cacheField name="ORJ" numFmtId="49">
      <sharedItems containsMixedTypes="1" containsNumber="1" containsInteger="1" minValue="400" maxValue="1000" count="6">
        <n v="900"/>
        <n v="600"/>
        <n v="800"/>
        <s v="400"/>
        <n v="400"/>
        <n v="1000"/>
      </sharedItems>
    </cacheField>
    <cacheField name="Schválený rozpočet 20242" numFmtId="0">
      <sharedItems containsString="0" containsBlank="1" containsNumber="1" containsInteger="1" minValue="0" maxValue="51876000"/>
    </cacheField>
    <cacheField name="Upravený rozpočet 2024" numFmtId="0">
      <sharedItems containsSemiMixedTypes="0" containsString="0" containsNumber="1" containsInteger="1" minValue="0" maxValue="51876000"/>
    </cacheField>
    <cacheField name="Návrh rozpočtu 2025" numFmtId="3">
      <sharedItems containsString="0" containsBlank="1" containsNumber="1" containsInteger="1" minValue="0" maxValue="54405300"/>
    </cacheField>
    <cacheField name="UZ" numFmtId="3">
      <sharedItems containsString="0" containsBlank="1" containsNumber="1" containsInteger="1" minValue="81" maxValue="98008"/>
    </cacheField>
    <cacheField name="ORG kontace" numFmtId="3">
      <sharedItems containsNonDate="0" containsString="0" containsBlank="1"/>
    </cacheField>
    <cacheField name="Volné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42.384969675928" createdVersion="6" refreshedVersion="8" minRefreshableVersion="3" recordCount="7" xr:uid="{00000000-000A-0000-FFFF-FFFF21000000}">
  <cacheSource type="worksheet">
    <worksheetSource ref="A3:F10" sheet="Zdaňovaná činnost data"/>
  </cacheSource>
  <cacheFields count="6">
    <cacheField name="Položka" numFmtId="0">
      <sharedItems count="9">
        <s v="Nájemne z bytových domů      "/>
        <s v="Nájem z nebytových prostor       "/>
        <s v="Ostatní nájemné"/>
        <s v="Věcná břemena"/>
        <s v="Ostatní výnosy"/>
        <s v="Prodej nemovitostí"/>
        <s v="Úroky "/>
        <s v="Výnosy TH" u="1"/>
        <s v=" prodej nemovitostí" u="1"/>
      </sharedItems>
    </cacheField>
    <cacheField name="Souhrn položek" numFmtId="0">
      <sharedItems count="3">
        <s v="Nájemné"/>
        <s v="Ostatní výnosy"/>
        <s v="Výnosy TH" u="1"/>
      </sharedItems>
    </cacheField>
    <cacheField name="Výnosy" numFmtId="0">
      <sharedItems/>
    </cacheField>
    <cacheField name="Schválený rozpočet 2024" numFmtId="3">
      <sharedItems containsSemiMixedTypes="0" containsString="0" containsNumber="1" containsInteger="1" minValue="0" maxValue="33500000"/>
    </cacheField>
    <cacheField name="Upravený rozpočet 2024" numFmtId="3">
      <sharedItems containsSemiMixedTypes="0" containsString="0" containsNumber="1" containsInteger="1" minValue="0" maxValue="33500000"/>
    </cacheField>
    <cacheField name="Návrh rozpočtu 2025" numFmtId="3">
      <sharedItems containsSemiMixedTypes="0" containsString="0" containsNumber="1" containsInteger="1" minValue="0" maxValue="421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42.384969675928" createdVersion="6" refreshedVersion="8" minRefreshableVersion="3" recordCount="8" xr:uid="{00000000-000A-0000-FFFF-FFFF25000000}">
  <cacheSource type="worksheet">
    <worksheetSource ref="A39:F47" sheet="Zdaňovaná činnost data"/>
  </cacheSource>
  <cacheFields count="6">
    <cacheField name="Položka" numFmtId="0">
      <sharedItems count="7">
        <s v="Opravy"/>
        <s v="Režijní náklady"/>
        <s v="Vyúčtovatelné služby"/>
        <s v="Investice"/>
        <s v="Ostatní"/>
        <s v="Převod do hlavní činnosti"/>
        <s v="Tepelné hospodářství" u="1"/>
      </sharedItems>
    </cacheField>
    <cacheField name="Souhrn položek" numFmtId="0">
      <sharedItems count="5">
        <s v="Byty - Opravy a vyúčtovatelné služby"/>
        <s v="Nebytové prostory - opravy a služby"/>
        <s v="Ostatní"/>
        <s v="Převod do hlavní činnosti"/>
        <s v="Tepelné hospodářství" u="1"/>
      </sharedItems>
    </cacheField>
    <cacheField name="Výdaje" numFmtId="0">
      <sharedItems/>
    </cacheField>
    <cacheField name="Schválený rozpočet 2024" numFmtId="3">
      <sharedItems containsSemiMixedTypes="0" containsString="0" containsNumber="1" containsInteger="1" minValue="0" maxValue="21020000"/>
    </cacheField>
    <cacheField name="Upravený rozpočet 2024" numFmtId="3">
      <sharedItems containsSemiMixedTypes="0" containsString="0" containsNumber="1" containsInteger="1" minValue="0" maxValue="21020000"/>
    </cacheField>
    <cacheField name="Návrh rozpočtu 2025" numFmtId="3">
      <sharedItems containsSemiMixedTypes="0" containsString="0" containsNumber="1" containsInteger="1" minValue="0" maxValue="25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42.384969791667" createdVersion="6" refreshedVersion="8" minRefreshableVersion="3" recordCount="9" xr:uid="{00000000-000A-0000-FFFF-FFFF29000000}">
  <cacheSource type="worksheet">
    <worksheetSource ref="A27:F36" sheet="Zdaňovaná činnost data"/>
  </cacheSource>
  <cacheFields count="6">
    <cacheField name="Položka" numFmtId="0">
      <sharedItems containsBlank="1" count="11">
        <s v="Nájemné"/>
        <s v="Vyúčtovatelné služby"/>
        <s v="Splátky Nouzov"/>
        <s v="Věcná břemena"/>
        <s v="Ostatní výnosy"/>
        <s v="Prodej nemovitostí"/>
        <s v="Úroky "/>
        <s v="Tepelné hospodářství" u="1"/>
        <m u="1"/>
        <s v=" prodej nemovitostí" u="1"/>
        <s v="Ostatní - pozemky, prodej, věcná břemena" u="1"/>
      </sharedItems>
    </cacheField>
    <cacheField name="Souhrn položek" numFmtId="0">
      <sharedItems containsBlank="1" count="5">
        <s v="Byty"/>
        <s v="Nebytové prostory"/>
        <s v="Ostatní - pozemky, prodej, věcná břemena"/>
        <s v="Tepelné hospodářství" u="1"/>
        <m u="1"/>
      </sharedItems>
    </cacheField>
    <cacheField name="Příjmy" numFmtId="0">
      <sharedItems/>
    </cacheField>
    <cacheField name="Schválený rozpočet 2024" numFmtId="3">
      <sharedItems containsSemiMixedTypes="0" containsString="0" containsNumber="1" containsInteger="1" minValue="0" maxValue="33000000"/>
    </cacheField>
    <cacheField name="Upravený rozpočet 2024" numFmtId="3">
      <sharedItems containsSemiMixedTypes="0" containsString="0" containsNumber="1" containsInteger="1" minValue="0" maxValue="33000000"/>
    </cacheField>
    <cacheField name="Návrh rozpočtu 2025" numFmtId="3">
      <sharedItems containsSemiMixedTypes="0" containsString="0" containsNumber="1" containsInteger="1" minValue="0" maxValue="421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42.384969907405" createdVersion="6" refreshedVersion="8" minRefreshableVersion="3" recordCount="11" xr:uid="{00000000-000A-0000-FFFF-FFFF2D000000}">
  <cacheSource type="worksheet">
    <worksheetSource ref="A13:F24" sheet="Zdaňovaná činnost data"/>
  </cacheSource>
  <cacheFields count="6">
    <cacheField name="Položka" numFmtId="0">
      <sharedItems containsBlank="1" count="17">
        <s v="Běžná údržba byt. Domů "/>
        <s v="Běžná údržba nebyt. prost."/>
        <s v="Investice a rozsáhlé opravy byty"/>
        <s v="Oprava el. rozvodů "/>
        <s v="Oprava stoupaček"/>
        <s v="Oprava balkónů"/>
        <s v="Nebytové prostory - inv. a opravy "/>
        <s v="Mzdové prostředky"/>
        <s v="Ostatní správní náklady "/>
        <s v="Ostatní náklady"/>
        <s v="Spotřeba energií" u="1"/>
        <m u="1"/>
        <s v="Investice a rozsáhlé opravy" u="1"/>
        <s v="Oprava stoupaček Toužimká 655-657" u="1"/>
        <s v="Nebytové prostory " u="1"/>
        <s v="Oprava el. rozvodů Jilemnická 670-672" u="1"/>
        <s v="Oprava el. rozvodů Katusická 694-696" u="1"/>
      </sharedItems>
    </cacheField>
    <cacheField name="Souhrn položek" numFmtId="0">
      <sharedItems containsBlank="1" count="6">
        <s v="Běžná údržba "/>
        <s v="Investice a rozsáhlé opravy"/>
        <s v="Správní náklady"/>
        <s v="Ostatní náklady"/>
        <s v="Náklady TH" u="1"/>
        <m u="1"/>
      </sharedItems>
    </cacheField>
    <cacheField name="Náklady" numFmtId="0">
      <sharedItems/>
    </cacheField>
    <cacheField name="Schválený rozpočet 2024" numFmtId="3">
      <sharedItems containsSemiMixedTypes="0" containsString="0" containsNumber="1" containsInteger="1" minValue="0" maxValue="12020000"/>
    </cacheField>
    <cacheField name="Upravený rozpočet 2024" numFmtId="3">
      <sharedItems containsSemiMixedTypes="0" containsString="0" containsNumber="1" containsInteger="1" minValue="0" maxValue="12020000"/>
    </cacheField>
    <cacheField name="Návrh rozpočtu 2025" numFmtId="3">
      <sharedItems containsSemiMixedTypes="0" containsString="0" containsNumber="1" containsInteger="1" minValue="0" maxValue="9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s v="Zůstatek finančních prostředků"/>
    <s v="8 - Financování"/>
    <s v="Financování"/>
    <s v="0000"/>
    <s v="8115"/>
    <n v="900"/>
    <n v="41577000"/>
    <n v="112120000"/>
    <n v="24809000"/>
  </r>
  <r>
    <x v="1"/>
    <s v="Zůstatek finančních prostředků"/>
    <s v="8 - Financování"/>
    <s v="Financování"/>
    <s v="0000"/>
    <s v="8115"/>
    <n v="900"/>
    <n v="0"/>
    <n v="0"/>
    <n v="0"/>
  </r>
  <r>
    <x v="2"/>
    <s v="Zůstatek finančních prostředků"/>
    <s v="8 - Financování"/>
    <s v="Financování"/>
    <s v="0000"/>
    <s v="8115"/>
    <n v="900"/>
    <n v="0"/>
    <n v="0"/>
    <n v="2500000"/>
  </r>
  <r>
    <x v="3"/>
    <s v="Půjčky"/>
    <s v="8 - Financování"/>
    <s v="Financování"/>
    <s v="0000"/>
    <s v="8113"/>
    <n v="900"/>
    <n v="0"/>
    <n v="0"/>
    <n v="0"/>
  </r>
  <r>
    <x v="4"/>
    <s v="Splátky"/>
    <s v="8 - Financování"/>
    <s v="Financování"/>
    <s v="0000"/>
    <s v="8114"/>
    <n v="900"/>
    <n v="0"/>
    <n v="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3">
  <r>
    <x v="0"/>
    <n v="2212"/>
    <x v="0"/>
    <x v="0"/>
    <n v="0"/>
    <x v="0"/>
    <x v="0"/>
    <n v="3"/>
    <x v="0"/>
    <x v="0"/>
    <x v="0"/>
    <s v="Běžné výdaje"/>
    <x v="0"/>
    <n v="1200000"/>
    <n v="1301800"/>
    <n v="1200000"/>
  </r>
  <r>
    <x v="0"/>
    <n v="2212"/>
    <x v="1"/>
    <x v="1"/>
    <n v="0"/>
    <x v="0"/>
    <x v="0"/>
    <n v="3"/>
    <x v="0"/>
    <x v="0"/>
    <x v="0"/>
    <s v="Běžné výdaje"/>
    <x v="0"/>
    <n v="450000"/>
    <n v="450000"/>
    <n v="450000"/>
  </r>
  <r>
    <x v="0"/>
    <n v="2212"/>
    <x v="1"/>
    <x v="2"/>
    <n v="0"/>
    <x v="0"/>
    <x v="0"/>
    <n v="3"/>
    <x v="0"/>
    <x v="0"/>
    <x v="0"/>
    <s v="Běžné výdaje"/>
    <x v="0"/>
    <n v="250000"/>
    <n v="250000"/>
    <n v="250000"/>
  </r>
  <r>
    <x v="0"/>
    <n v="2212"/>
    <x v="2"/>
    <x v="3"/>
    <n v="0"/>
    <x v="0"/>
    <x v="0"/>
    <n v="3"/>
    <x v="0"/>
    <x v="0"/>
    <x v="1"/>
    <s v="AKCE"/>
    <x v="1"/>
    <n v="0"/>
    <n v="2000000"/>
    <n v="0"/>
  </r>
  <r>
    <x v="0"/>
    <n v="2212"/>
    <x v="2"/>
    <x v="4"/>
    <n v="0"/>
    <x v="0"/>
    <x v="0"/>
    <n v="3"/>
    <x v="0"/>
    <x v="0"/>
    <x v="2"/>
    <s v="AKCE"/>
    <x v="1"/>
    <n v="500000"/>
    <n v="398200"/>
    <n v="0"/>
  </r>
  <r>
    <x v="0"/>
    <n v="2212"/>
    <x v="0"/>
    <x v="5"/>
    <n v="0"/>
    <x v="0"/>
    <x v="0"/>
    <n v="3"/>
    <x v="0"/>
    <x v="0"/>
    <x v="0"/>
    <s v="Běžné výdaje"/>
    <x v="0"/>
    <n v="500000"/>
    <n v="500000"/>
    <n v="1000000"/>
  </r>
  <r>
    <x v="1"/>
    <n v="2219"/>
    <x v="1"/>
    <x v="6"/>
    <n v="0"/>
    <x v="0"/>
    <x v="0"/>
    <n v="3"/>
    <x v="0"/>
    <x v="0"/>
    <x v="0"/>
    <s v="Běžné výdaje"/>
    <x v="0"/>
    <n v="100000"/>
    <n v="100000"/>
    <n v="100000"/>
  </r>
  <r>
    <x v="1"/>
    <n v="2219"/>
    <x v="1"/>
    <x v="7"/>
    <n v="0"/>
    <x v="0"/>
    <x v="0"/>
    <n v="3"/>
    <x v="0"/>
    <x v="0"/>
    <x v="0"/>
    <s v="Běžné výdaje"/>
    <x v="1"/>
    <n v="0"/>
    <n v="0"/>
    <n v="218400"/>
  </r>
  <r>
    <x v="1"/>
    <n v="2219"/>
    <x v="1"/>
    <x v="6"/>
    <n v="90"/>
    <x v="0"/>
    <x v="0"/>
    <n v="3"/>
    <x v="0"/>
    <x v="0"/>
    <x v="3"/>
    <s v="AKCE"/>
    <x v="0"/>
    <n v="0"/>
    <n v="44255200"/>
    <n v="0"/>
  </r>
  <r>
    <x v="2"/>
    <n v="2321"/>
    <x v="1"/>
    <x v="8"/>
    <n v="0"/>
    <x v="0"/>
    <x v="0"/>
    <n v="2"/>
    <x v="0"/>
    <x v="0"/>
    <x v="0"/>
    <s v="Běžné výdaje"/>
    <x v="0"/>
    <n v="120000"/>
    <n v="120000"/>
    <n v="120000"/>
  </r>
  <r>
    <x v="2"/>
    <n v="2321"/>
    <x v="0"/>
    <x v="9"/>
    <n v="0"/>
    <x v="0"/>
    <x v="0"/>
    <n v="2"/>
    <x v="0"/>
    <x v="0"/>
    <x v="0"/>
    <s v="Běžné výdaje"/>
    <x v="0"/>
    <n v="0"/>
    <n v="0"/>
    <n v="0"/>
  </r>
  <r>
    <x v="3"/>
    <n v="3111"/>
    <x v="3"/>
    <x v="10"/>
    <n v="0"/>
    <x v="1"/>
    <x v="0"/>
    <n v="4"/>
    <x v="1"/>
    <x v="1"/>
    <x v="4"/>
    <s v="Běžné výdaje"/>
    <x v="0"/>
    <n v="2200000"/>
    <n v="2200000"/>
    <n v="1900000"/>
  </r>
  <r>
    <x v="3"/>
    <n v="3111"/>
    <x v="3"/>
    <x v="11"/>
    <n v="0"/>
    <x v="1"/>
    <x v="0"/>
    <n v="4"/>
    <x v="1"/>
    <x v="1"/>
    <x v="5"/>
    <s v="Běžné výdaje"/>
    <x v="0"/>
    <n v="2411000"/>
    <n v="3426400"/>
    <n v="4451000"/>
  </r>
  <r>
    <x v="3"/>
    <n v="3111"/>
    <x v="3"/>
    <x v="12"/>
    <n v="0"/>
    <x v="1"/>
    <x v="0"/>
    <n v="4"/>
    <x v="1"/>
    <x v="1"/>
    <x v="5"/>
    <s v="Běžné výdaje"/>
    <x v="0"/>
    <n v="423000"/>
    <n v="423000"/>
    <n v="0"/>
  </r>
  <r>
    <x v="3"/>
    <n v="3111"/>
    <x v="4"/>
    <x v="13"/>
    <n v="96"/>
    <x v="1"/>
    <x v="0"/>
    <n v="4"/>
    <x v="1"/>
    <x v="1"/>
    <x v="6"/>
    <s v="AKCE"/>
    <x v="0"/>
    <n v="0"/>
    <n v="576400"/>
    <n v="0"/>
  </r>
  <r>
    <x v="3"/>
    <n v="3111"/>
    <x v="4"/>
    <x v="14"/>
    <n v="96"/>
    <x v="1"/>
    <x v="0"/>
    <n v="4"/>
    <x v="1"/>
    <x v="1"/>
    <x v="6"/>
    <s v="AKCE"/>
    <x v="0"/>
    <n v="0"/>
    <n v="777800"/>
    <n v="0"/>
  </r>
  <r>
    <x v="3"/>
    <n v="3111"/>
    <x v="5"/>
    <x v="15"/>
    <n v="90"/>
    <x v="1"/>
    <x v="0"/>
    <n v="4"/>
    <x v="1"/>
    <x v="1"/>
    <x v="7"/>
    <s v="AKCE"/>
    <x v="1"/>
    <n v="0"/>
    <n v="3878600"/>
    <n v="0"/>
  </r>
  <r>
    <x v="3"/>
    <n v="3111"/>
    <x v="5"/>
    <x v="16"/>
    <n v="0"/>
    <x v="1"/>
    <x v="0"/>
    <n v="4"/>
    <x v="1"/>
    <x v="1"/>
    <x v="0"/>
    <s v="Běžné výdaje"/>
    <x v="1"/>
    <n v="0"/>
    <n v="0"/>
    <n v="167000"/>
  </r>
  <r>
    <x v="3"/>
    <n v="3111"/>
    <x v="5"/>
    <x v="17"/>
    <n v="137"/>
    <x v="1"/>
    <x v="0"/>
    <n v="4"/>
    <x v="1"/>
    <x v="1"/>
    <x v="8"/>
    <s v="AKCE"/>
    <x v="0"/>
    <n v="0"/>
    <n v="50000"/>
    <n v="0"/>
  </r>
  <r>
    <x v="3"/>
    <n v="3111"/>
    <x v="3"/>
    <x v="18"/>
    <n v="0"/>
    <x v="1"/>
    <x v="0"/>
    <n v="4"/>
    <x v="1"/>
    <x v="1"/>
    <x v="0"/>
    <s v="Běžné výdaje"/>
    <x v="0"/>
    <n v="1500000"/>
    <n v="500000"/>
    <n v="0"/>
  </r>
  <r>
    <x v="3"/>
    <n v="3111"/>
    <x v="3"/>
    <x v="19"/>
    <n v="0"/>
    <x v="1"/>
    <x v="0"/>
    <n v="4"/>
    <x v="1"/>
    <x v="1"/>
    <x v="0"/>
    <s v="Běžné výdaje"/>
    <x v="0"/>
    <n v="0"/>
    <n v="0"/>
    <n v="0"/>
  </r>
  <r>
    <x v="3"/>
    <n v="3111"/>
    <x v="0"/>
    <x v="20"/>
    <n v="0"/>
    <x v="2"/>
    <x v="0"/>
    <n v="4"/>
    <x v="2"/>
    <x v="2"/>
    <x v="0"/>
    <s v="Běžné výdaje"/>
    <x v="0"/>
    <n v="400000"/>
    <n v="593200"/>
    <n v="400000"/>
  </r>
  <r>
    <x v="4"/>
    <n v="3113"/>
    <x v="3"/>
    <x v="21"/>
    <n v="0"/>
    <x v="1"/>
    <x v="0"/>
    <n v="4"/>
    <x v="1"/>
    <x v="1"/>
    <x v="9"/>
    <s v="Běžné výdaje"/>
    <x v="0"/>
    <n v="14500000"/>
    <n v="14500000"/>
    <n v="14500000"/>
  </r>
  <r>
    <x v="4"/>
    <n v="3113"/>
    <x v="3"/>
    <x v="22"/>
    <n v="0"/>
    <x v="1"/>
    <x v="0"/>
    <n v="4"/>
    <x v="1"/>
    <x v="1"/>
    <x v="10"/>
    <s v="Běžné výdaje"/>
    <x v="0"/>
    <n v="0"/>
    <n v="0"/>
    <n v="0"/>
  </r>
  <r>
    <x v="4"/>
    <n v="3113"/>
    <x v="3"/>
    <x v="23"/>
    <n v="81"/>
    <x v="1"/>
    <x v="0"/>
    <n v="4"/>
    <x v="1"/>
    <x v="1"/>
    <x v="6"/>
    <s v="AKCE"/>
    <x v="0"/>
    <n v="0"/>
    <n v="518000"/>
    <n v="0"/>
  </r>
  <r>
    <x v="4"/>
    <n v="3113"/>
    <x v="4"/>
    <x v="24"/>
    <n v="96"/>
    <x v="1"/>
    <x v="0"/>
    <n v="4"/>
    <x v="1"/>
    <x v="1"/>
    <x v="6"/>
    <s v="AKCE"/>
    <x v="0"/>
    <n v="0"/>
    <n v="2394600"/>
    <n v="0"/>
  </r>
  <r>
    <x v="3"/>
    <n v="3113"/>
    <x v="5"/>
    <x v="17"/>
    <n v="137"/>
    <x v="1"/>
    <x v="0"/>
    <n v="4"/>
    <x v="1"/>
    <x v="1"/>
    <x v="8"/>
    <s v="AKCE"/>
    <x v="0"/>
    <n v="0"/>
    <n v="50000"/>
    <n v="0"/>
  </r>
  <r>
    <x v="4"/>
    <n v="3113"/>
    <x v="0"/>
    <x v="25"/>
    <n v="0"/>
    <x v="2"/>
    <x v="0"/>
    <n v="4"/>
    <x v="2"/>
    <x v="2"/>
    <x v="0"/>
    <s v="Běžné výdaje"/>
    <x v="0"/>
    <n v="200000"/>
    <n v="200000"/>
    <n v="200000"/>
  </r>
  <r>
    <x v="4"/>
    <n v="3113"/>
    <x v="2"/>
    <x v="26"/>
    <n v="0"/>
    <x v="1"/>
    <x v="0"/>
    <n v="4"/>
    <x v="1"/>
    <x v="1"/>
    <x v="0"/>
    <s v="Běžné výdaje"/>
    <x v="1"/>
    <n v="500000"/>
    <n v="500000"/>
    <n v="0"/>
  </r>
  <r>
    <x v="4"/>
    <n v="3113"/>
    <x v="2"/>
    <x v="27"/>
    <n v="90"/>
    <x v="1"/>
    <x v="1"/>
    <n v="4"/>
    <x v="1"/>
    <x v="1"/>
    <x v="11"/>
    <s v="AKCE"/>
    <x v="1"/>
    <n v="0"/>
    <n v="537900"/>
    <n v="0"/>
  </r>
  <r>
    <x v="4"/>
    <n v="3113"/>
    <x v="2"/>
    <x v="27"/>
    <n v="84"/>
    <x v="1"/>
    <x v="1"/>
    <n v="4"/>
    <x v="1"/>
    <x v="1"/>
    <x v="11"/>
    <s v="AKCE"/>
    <x v="1"/>
    <n v="0"/>
    <n v="20000000"/>
    <n v="0"/>
  </r>
  <r>
    <x v="4"/>
    <n v="3113"/>
    <x v="2"/>
    <x v="27"/>
    <n v="148"/>
    <x v="1"/>
    <x v="1"/>
    <n v="4"/>
    <x v="1"/>
    <x v="1"/>
    <x v="11"/>
    <s v="AKCE"/>
    <x v="1"/>
    <n v="0"/>
    <n v="9500000"/>
    <n v="0"/>
  </r>
  <r>
    <x v="4"/>
    <n v="3113"/>
    <x v="2"/>
    <x v="28"/>
    <n v="0"/>
    <x v="1"/>
    <x v="2"/>
    <n v="4"/>
    <x v="1"/>
    <x v="1"/>
    <x v="12"/>
    <s v="AKCE"/>
    <x v="1"/>
    <n v="4800000"/>
    <n v="6700000"/>
    <n v="0"/>
  </r>
  <r>
    <x v="5"/>
    <n v="3314"/>
    <x v="6"/>
    <x v="29"/>
    <n v="0"/>
    <x v="3"/>
    <x v="0"/>
    <n v="6"/>
    <x v="3"/>
    <x v="3"/>
    <x v="0"/>
    <s v="Běžné výdaje"/>
    <x v="0"/>
    <n v="60000"/>
    <n v="65000"/>
    <n v="60000"/>
  </r>
  <r>
    <x v="5"/>
    <n v="3314"/>
    <x v="6"/>
    <x v="29"/>
    <n v="0"/>
    <x v="3"/>
    <x v="0"/>
    <n v="6"/>
    <x v="3"/>
    <x v="3"/>
    <x v="6"/>
    <s v="AKCE"/>
    <x v="0"/>
    <n v="0"/>
    <n v="23600"/>
    <n v="0"/>
  </r>
  <r>
    <x v="5"/>
    <n v="3314"/>
    <x v="7"/>
    <x v="30"/>
    <n v="0"/>
    <x v="3"/>
    <x v="0"/>
    <n v="6"/>
    <x v="3"/>
    <x v="3"/>
    <x v="0"/>
    <s v="Běžné výdaje"/>
    <x v="0"/>
    <n v="10000"/>
    <n v="10000"/>
    <n v="10000"/>
  </r>
  <r>
    <x v="5"/>
    <n v="3314"/>
    <x v="8"/>
    <x v="31"/>
    <n v="0"/>
    <x v="3"/>
    <x v="0"/>
    <n v="6"/>
    <x v="3"/>
    <x v="3"/>
    <x v="0"/>
    <s v="Běžné výdaje"/>
    <x v="0"/>
    <n v="10000"/>
    <n v="10000"/>
    <n v="10000"/>
  </r>
  <r>
    <x v="5"/>
    <n v="3314"/>
    <x v="7"/>
    <x v="30"/>
    <n v="0"/>
    <x v="4"/>
    <x v="0"/>
    <n v="6"/>
    <x v="1"/>
    <x v="1"/>
    <x v="0"/>
    <s v="Běžné výdaje"/>
    <x v="0"/>
    <n v="0"/>
    <n v="0"/>
    <n v="0"/>
  </r>
  <r>
    <x v="5"/>
    <n v="3314"/>
    <x v="2"/>
    <x v="32"/>
    <n v="0"/>
    <x v="4"/>
    <x v="0"/>
    <n v="6"/>
    <x v="1"/>
    <x v="1"/>
    <x v="13"/>
    <s v="AKCE"/>
    <x v="1"/>
    <n v="4521000"/>
    <n v="4521000"/>
    <n v="12000000"/>
  </r>
  <r>
    <x v="6"/>
    <n v="3392"/>
    <x v="9"/>
    <x v="33"/>
    <n v="0"/>
    <x v="4"/>
    <x v="0"/>
    <n v="6"/>
    <x v="1"/>
    <x v="1"/>
    <x v="0"/>
    <s v="Běžné výdaje"/>
    <x v="0"/>
    <n v="1000000"/>
    <n v="1000000"/>
    <n v="1000000"/>
  </r>
  <r>
    <x v="6"/>
    <n v="3392"/>
    <x v="1"/>
    <x v="34"/>
    <n v="0"/>
    <x v="4"/>
    <x v="0"/>
    <n v="6"/>
    <x v="1"/>
    <x v="1"/>
    <x v="0"/>
    <s v="Běžné výdaje"/>
    <x v="0"/>
    <n v="100000"/>
    <n v="100000"/>
    <n v="100000"/>
  </r>
  <r>
    <x v="6"/>
    <n v="3392"/>
    <x v="1"/>
    <x v="35"/>
    <n v="0"/>
    <x v="4"/>
    <x v="0"/>
    <n v="6"/>
    <x v="1"/>
    <x v="1"/>
    <x v="0"/>
    <s v="Běžné výdaje"/>
    <x v="0"/>
    <n v="100000"/>
    <n v="100000"/>
    <n v="100000"/>
  </r>
  <r>
    <x v="6"/>
    <n v="3392"/>
    <x v="10"/>
    <x v="36"/>
    <n v="0"/>
    <x v="4"/>
    <x v="0"/>
    <n v="6"/>
    <x v="1"/>
    <x v="1"/>
    <x v="0"/>
    <s v="Běžné výdaje"/>
    <x v="0"/>
    <n v="60000"/>
    <n v="60000"/>
    <n v="55000"/>
  </r>
  <r>
    <x v="6"/>
    <n v="3392"/>
    <x v="10"/>
    <x v="37"/>
    <n v="98"/>
    <x v="4"/>
    <x v="0"/>
    <n v="6"/>
    <x v="1"/>
    <x v="1"/>
    <x v="6"/>
    <s v="AKCE"/>
    <x v="0"/>
    <n v="0"/>
    <n v="49000"/>
    <n v="0"/>
  </r>
  <r>
    <x v="7"/>
    <n v="3399"/>
    <x v="11"/>
    <x v="38"/>
    <n v="0"/>
    <x v="5"/>
    <x v="0"/>
    <n v="6"/>
    <x v="4"/>
    <x v="4"/>
    <x v="0"/>
    <s v="Běžné výdaje"/>
    <x v="0"/>
    <n v="10000"/>
    <n v="10000"/>
    <n v="10000"/>
  </r>
  <r>
    <x v="7"/>
    <n v="3399"/>
    <x v="12"/>
    <x v="39"/>
    <n v="0"/>
    <x v="5"/>
    <x v="0"/>
    <n v="6"/>
    <x v="4"/>
    <x v="4"/>
    <x v="0"/>
    <s v="Běžné výdaje"/>
    <x v="0"/>
    <n v="110000"/>
    <n v="110000"/>
    <n v="110000"/>
  </r>
  <r>
    <x v="8"/>
    <n v="3399"/>
    <x v="1"/>
    <x v="40"/>
    <n v="0"/>
    <x v="3"/>
    <x v="0"/>
    <n v="6"/>
    <x v="3"/>
    <x v="3"/>
    <x v="0"/>
    <s v="Běžné výdaje"/>
    <x v="0"/>
    <n v="900000"/>
    <n v="920000"/>
    <n v="900000"/>
  </r>
  <r>
    <x v="8"/>
    <n v="3399"/>
    <x v="2"/>
    <x v="37"/>
    <n v="98"/>
    <x v="4"/>
    <x v="0"/>
    <n v="6"/>
    <x v="1"/>
    <x v="1"/>
    <x v="6"/>
    <s v="AKCE"/>
    <x v="0"/>
    <n v="0"/>
    <n v="36000"/>
    <n v="0"/>
  </r>
  <r>
    <x v="9"/>
    <n v="3419"/>
    <x v="8"/>
    <x v="41"/>
    <n v="0"/>
    <x v="1"/>
    <x v="0"/>
    <n v="4"/>
    <x v="1"/>
    <x v="1"/>
    <x v="0"/>
    <s v="Běžné výdaje"/>
    <x v="0"/>
    <n v="100000"/>
    <n v="100000"/>
    <n v="100000"/>
  </r>
  <r>
    <x v="9"/>
    <n v="3419"/>
    <x v="10"/>
    <x v="42"/>
    <n v="0"/>
    <x v="1"/>
    <x v="0"/>
    <n v="4"/>
    <x v="1"/>
    <x v="1"/>
    <x v="0"/>
    <s v="Běžné výdaje"/>
    <x v="0"/>
    <n v="905000"/>
    <n v="305000"/>
    <n v="1005000"/>
  </r>
  <r>
    <x v="9"/>
    <n v="3419"/>
    <x v="10"/>
    <x v="42"/>
    <n v="98"/>
    <x v="1"/>
    <x v="0"/>
    <n v="4"/>
    <x v="1"/>
    <x v="1"/>
    <x v="6"/>
    <s v="AKCE"/>
    <x v="0"/>
    <n v="0"/>
    <n v="138000"/>
    <n v="0"/>
  </r>
  <r>
    <x v="9"/>
    <n v="3419"/>
    <x v="10"/>
    <x v="42"/>
    <n v="98"/>
    <x v="1"/>
    <x v="0"/>
    <n v="4"/>
    <x v="1"/>
    <x v="1"/>
    <x v="6"/>
    <s v="AKCE"/>
    <x v="0"/>
    <n v="0"/>
    <n v="658000"/>
    <n v="0"/>
  </r>
  <r>
    <x v="9"/>
    <n v="3419"/>
    <x v="3"/>
    <x v="43"/>
    <n v="0"/>
    <x v="1"/>
    <x v="0"/>
    <n v="4"/>
    <x v="1"/>
    <x v="1"/>
    <x v="14"/>
    <s v="Běžné výdaje"/>
    <x v="0"/>
    <n v="2500000"/>
    <n v="3280000"/>
    <n v="3000000"/>
  </r>
  <r>
    <x v="10"/>
    <n v="3421"/>
    <x v="10"/>
    <x v="44"/>
    <n v="0"/>
    <x v="1"/>
    <x v="0"/>
    <n v="4"/>
    <x v="1"/>
    <x v="1"/>
    <x v="0"/>
    <s v="Běžné výdaje"/>
    <x v="0"/>
    <n v="600000"/>
    <n v="420000"/>
    <n v="500000"/>
  </r>
  <r>
    <x v="10"/>
    <n v="3421"/>
    <x v="10"/>
    <x v="45"/>
    <n v="98"/>
    <x v="1"/>
    <x v="0"/>
    <n v="4"/>
    <x v="1"/>
    <x v="1"/>
    <x v="6"/>
    <s v="AKCE"/>
    <x v="0"/>
    <n v="0"/>
    <n v="433000"/>
    <n v="0"/>
  </r>
  <r>
    <x v="10"/>
    <n v="3421"/>
    <x v="10"/>
    <x v="45"/>
    <n v="98"/>
    <x v="1"/>
    <x v="0"/>
    <n v="4"/>
    <x v="1"/>
    <x v="1"/>
    <x v="6"/>
    <s v="AKCE"/>
    <x v="0"/>
    <n v="0"/>
    <n v="121200"/>
    <n v="0"/>
  </r>
  <r>
    <x v="11"/>
    <n v="3541"/>
    <x v="1"/>
    <x v="46"/>
    <n v="0"/>
    <x v="6"/>
    <x v="0"/>
    <n v="5"/>
    <x v="5"/>
    <x v="5"/>
    <x v="0"/>
    <s v="Běžné výdaje"/>
    <x v="0"/>
    <n v="185000"/>
    <n v="185000"/>
    <n v="185000"/>
  </r>
  <r>
    <x v="11"/>
    <n v="3541"/>
    <x v="1"/>
    <x v="47"/>
    <n v="0"/>
    <x v="6"/>
    <x v="0"/>
    <n v="5"/>
    <x v="5"/>
    <x v="5"/>
    <x v="0"/>
    <s v="Běžné výdaje"/>
    <x v="0"/>
    <n v="495000"/>
    <n v="598100"/>
    <n v="432000"/>
  </r>
  <r>
    <x v="12"/>
    <n v="3632"/>
    <x v="8"/>
    <x v="31"/>
    <n v="0"/>
    <x v="7"/>
    <x v="0"/>
    <n v="8"/>
    <x v="0"/>
    <x v="0"/>
    <x v="0"/>
    <s v="Běžné výdaje"/>
    <x v="0"/>
    <n v="60000"/>
    <n v="60000"/>
    <n v="60000"/>
  </r>
  <r>
    <x v="12"/>
    <n v="3632"/>
    <x v="13"/>
    <x v="48"/>
    <n v="0"/>
    <x v="7"/>
    <x v="0"/>
    <n v="8"/>
    <x v="0"/>
    <x v="0"/>
    <x v="0"/>
    <s v="Běžné výdaje"/>
    <x v="0"/>
    <n v="50000"/>
    <n v="50000"/>
    <n v="50000"/>
  </r>
  <r>
    <x v="12"/>
    <n v="3632"/>
    <x v="0"/>
    <x v="49"/>
    <n v="0"/>
    <x v="7"/>
    <x v="0"/>
    <n v="8"/>
    <x v="0"/>
    <x v="0"/>
    <x v="0"/>
    <s v="Běžné výdaje"/>
    <x v="0"/>
    <n v="250000"/>
    <n v="250000"/>
    <n v="250000"/>
  </r>
  <r>
    <x v="12"/>
    <n v="3632"/>
    <x v="2"/>
    <x v="50"/>
    <n v="90"/>
    <x v="7"/>
    <x v="3"/>
    <n v="8"/>
    <x v="0"/>
    <x v="0"/>
    <x v="15"/>
    <s v="AKCE"/>
    <x v="1"/>
    <n v="0"/>
    <n v="13829700"/>
    <n v="0"/>
  </r>
  <r>
    <x v="13"/>
    <n v="3613"/>
    <x v="2"/>
    <x v="51"/>
    <n v="0"/>
    <x v="8"/>
    <x v="4"/>
    <n v="8"/>
    <x v="2"/>
    <x v="2"/>
    <x v="16"/>
    <s v="AKCE"/>
    <x v="1"/>
    <n v="10500000"/>
    <n v="10500000"/>
    <n v="1000000"/>
  </r>
  <r>
    <x v="13"/>
    <n v="3613"/>
    <x v="2"/>
    <x v="51"/>
    <n v="84"/>
    <x v="8"/>
    <x v="4"/>
    <n v="8"/>
    <x v="2"/>
    <x v="2"/>
    <x v="17"/>
    <s v="AKCE"/>
    <x v="1"/>
    <n v="0"/>
    <n v="7600000"/>
    <n v="0"/>
  </r>
  <r>
    <x v="13"/>
    <n v="3613"/>
    <x v="2"/>
    <x v="51"/>
    <n v="90"/>
    <x v="8"/>
    <x v="4"/>
    <n v="8"/>
    <x v="2"/>
    <x v="2"/>
    <x v="17"/>
    <s v="AKCE"/>
    <x v="1"/>
    <n v="0"/>
    <n v="3361300"/>
    <n v="0"/>
  </r>
  <r>
    <x v="13"/>
    <n v="3613"/>
    <x v="2"/>
    <x v="52"/>
    <n v="90"/>
    <x v="8"/>
    <x v="5"/>
    <n v="8"/>
    <x v="2"/>
    <x v="2"/>
    <x v="18"/>
    <s v="AKCE"/>
    <x v="1"/>
    <n v="0"/>
    <n v="376400"/>
    <n v="0"/>
  </r>
  <r>
    <x v="13"/>
    <n v="3613"/>
    <x v="2"/>
    <x v="53"/>
    <n v="0"/>
    <x v="8"/>
    <x v="0"/>
    <n v="8"/>
    <x v="2"/>
    <x v="2"/>
    <x v="0"/>
    <s v="Běžné výdaje"/>
    <x v="1"/>
    <n v="0"/>
    <n v="120000"/>
    <n v="0"/>
  </r>
  <r>
    <x v="14"/>
    <n v="3612"/>
    <x v="2"/>
    <x v="54"/>
    <n v="0"/>
    <x v="8"/>
    <x v="0"/>
    <n v="8"/>
    <x v="2"/>
    <x v="2"/>
    <x v="0"/>
    <s v="Běžné výdaje"/>
    <x v="1"/>
    <n v="0"/>
    <n v="0"/>
    <n v="0"/>
  </r>
  <r>
    <x v="15"/>
    <n v="3722"/>
    <x v="1"/>
    <x v="55"/>
    <n v="0"/>
    <x v="9"/>
    <x v="0"/>
    <n v="2"/>
    <x v="0"/>
    <x v="0"/>
    <x v="0"/>
    <s v="Běžné výdaje"/>
    <x v="0"/>
    <n v="180000"/>
    <n v="180000"/>
    <n v="180000"/>
  </r>
  <r>
    <x v="16"/>
    <n v="3745"/>
    <x v="14"/>
    <x v="56"/>
    <n v="0"/>
    <x v="9"/>
    <x v="0"/>
    <n v="2"/>
    <x v="0"/>
    <x v="0"/>
    <x v="0"/>
    <s v="Běžné výdaje"/>
    <x v="0"/>
    <n v="800000"/>
    <n v="800000"/>
    <n v="800000"/>
  </r>
  <r>
    <x v="16"/>
    <n v="3745"/>
    <x v="8"/>
    <x v="57"/>
    <n v="0"/>
    <x v="9"/>
    <x v="0"/>
    <n v="2"/>
    <x v="0"/>
    <x v="0"/>
    <x v="0"/>
    <s v="Běžné výdaje"/>
    <x v="0"/>
    <n v="400000"/>
    <n v="400000"/>
    <n v="350000"/>
  </r>
  <r>
    <x v="16"/>
    <n v="3745"/>
    <x v="7"/>
    <x v="58"/>
    <n v="0"/>
    <x v="9"/>
    <x v="0"/>
    <n v="2"/>
    <x v="0"/>
    <x v="0"/>
    <x v="0"/>
    <s v="Běžné výdaje"/>
    <x v="0"/>
    <n v="200000"/>
    <n v="200000"/>
    <n v="100000"/>
  </r>
  <r>
    <x v="16"/>
    <n v="3745"/>
    <x v="1"/>
    <x v="59"/>
    <n v="0"/>
    <x v="9"/>
    <x v="0"/>
    <n v="2"/>
    <x v="0"/>
    <x v="0"/>
    <x v="0"/>
    <s v="Běžné výdaje"/>
    <x v="0"/>
    <n v="3650000"/>
    <n v="3650000"/>
    <n v="3650000"/>
  </r>
  <r>
    <x v="16"/>
    <n v="3745"/>
    <x v="1"/>
    <x v="59"/>
    <n v="0"/>
    <x v="9"/>
    <x v="0"/>
    <n v="2"/>
    <x v="0"/>
    <x v="0"/>
    <x v="0"/>
    <s v="Běžné výdaje"/>
    <x v="0"/>
    <n v="200000"/>
    <n v="200000"/>
    <n v="200000"/>
  </r>
  <r>
    <x v="16"/>
    <n v="3745"/>
    <x v="1"/>
    <x v="60"/>
    <n v="90"/>
    <x v="9"/>
    <x v="0"/>
    <n v="2"/>
    <x v="0"/>
    <x v="0"/>
    <x v="19"/>
    <s v="AKCE"/>
    <x v="0"/>
    <n v="0"/>
    <n v="2000000"/>
    <n v="0"/>
  </r>
  <r>
    <x v="16"/>
    <n v="3745"/>
    <x v="0"/>
    <x v="61"/>
    <n v="0"/>
    <x v="9"/>
    <x v="0"/>
    <n v="2"/>
    <x v="0"/>
    <x v="0"/>
    <x v="0"/>
    <s v="Běžné výdaje"/>
    <x v="0"/>
    <n v="400000"/>
    <n v="400000"/>
    <n v="400000"/>
  </r>
  <r>
    <x v="16"/>
    <n v="3745"/>
    <x v="1"/>
    <x v="59"/>
    <n v="0"/>
    <x v="9"/>
    <x v="0"/>
    <n v="2"/>
    <x v="0"/>
    <x v="0"/>
    <x v="0"/>
    <s v="Běžné výdaje"/>
    <x v="0"/>
    <n v="100000"/>
    <n v="100000"/>
    <n v="100000"/>
  </r>
  <r>
    <x v="16"/>
    <n v="3745"/>
    <x v="0"/>
    <x v="62"/>
    <n v="0"/>
    <x v="9"/>
    <x v="0"/>
    <n v="2"/>
    <x v="0"/>
    <x v="0"/>
    <x v="0"/>
    <s v="Běžné výdaje"/>
    <x v="0"/>
    <n v="700000"/>
    <n v="700000"/>
    <n v="350000"/>
  </r>
  <r>
    <x v="16"/>
    <n v="3745"/>
    <x v="5"/>
    <x v="63"/>
    <n v="0"/>
    <x v="9"/>
    <x v="0"/>
    <n v="2"/>
    <x v="0"/>
    <x v="0"/>
    <x v="0"/>
    <s v="Běžné výdaje"/>
    <x v="1"/>
    <n v="0"/>
    <n v="0"/>
    <n v="500000"/>
  </r>
  <r>
    <x v="16"/>
    <n v="3745"/>
    <x v="5"/>
    <x v="64"/>
    <n v="84"/>
    <x v="9"/>
    <x v="6"/>
    <n v="2"/>
    <x v="0"/>
    <x v="0"/>
    <x v="20"/>
    <s v="AKCE"/>
    <x v="1"/>
    <n v="0"/>
    <n v="1700000"/>
    <n v="0"/>
  </r>
  <r>
    <x v="17"/>
    <n v="4351"/>
    <x v="15"/>
    <x v="65"/>
    <n v="0"/>
    <x v="10"/>
    <x v="0"/>
    <n v="5"/>
    <x v="3"/>
    <x v="3"/>
    <x v="0"/>
    <s v="Běžné výdaje"/>
    <x v="0"/>
    <n v="80000"/>
    <n v="80000"/>
    <n v="80000"/>
  </r>
  <r>
    <x v="17"/>
    <n v="4351"/>
    <x v="15"/>
    <x v="66"/>
    <n v="0"/>
    <x v="11"/>
    <x v="0"/>
    <n v="5"/>
    <x v="1"/>
    <x v="1"/>
    <x v="0"/>
    <s v="Běžné výdaje"/>
    <x v="0"/>
    <n v="145000"/>
    <n v="145000"/>
    <n v="150000"/>
  </r>
  <r>
    <x v="17"/>
    <n v="4351"/>
    <x v="15"/>
    <x v="66"/>
    <n v="98"/>
    <x v="11"/>
    <x v="0"/>
    <n v="5"/>
    <x v="1"/>
    <x v="1"/>
    <x v="6"/>
    <s v="AKCE"/>
    <x v="0"/>
    <n v="0"/>
    <n v="140000"/>
    <n v="0"/>
  </r>
  <r>
    <x v="17"/>
    <n v="4351"/>
    <x v="8"/>
    <x v="67"/>
    <n v="0"/>
    <x v="12"/>
    <x v="0"/>
    <n v="5"/>
    <x v="2"/>
    <x v="2"/>
    <x v="0"/>
    <s v="Běžné výdaje"/>
    <x v="0"/>
    <n v="20000"/>
    <n v="20000"/>
    <n v="20000"/>
  </r>
  <r>
    <x v="17"/>
    <n v="4351"/>
    <x v="9"/>
    <x v="68"/>
    <n v="0"/>
    <x v="12"/>
    <x v="0"/>
    <n v="5"/>
    <x v="2"/>
    <x v="2"/>
    <x v="0"/>
    <s v="Běžné výdaje"/>
    <x v="0"/>
    <n v="160000"/>
    <n v="160000"/>
    <n v="160000"/>
  </r>
  <r>
    <x v="17"/>
    <n v="4351"/>
    <x v="13"/>
    <x v="69"/>
    <n v="0"/>
    <x v="12"/>
    <x v="0"/>
    <n v="5"/>
    <x v="2"/>
    <x v="2"/>
    <x v="0"/>
    <s v="Běžné výdaje"/>
    <x v="0"/>
    <n v="20000"/>
    <n v="20000"/>
    <n v="20000"/>
  </r>
  <r>
    <x v="18"/>
    <n v="4379"/>
    <x v="1"/>
    <x v="70"/>
    <n v="0"/>
    <x v="13"/>
    <x v="0"/>
    <n v="5"/>
    <x v="6"/>
    <x v="6"/>
    <x v="0"/>
    <s v="Běžné výdaje"/>
    <x v="0"/>
    <n v="170000"/>
    <n v="170000"/>
    <n v="170000"/>
  </r>
  <r>
    <x v="18"/>
    <n v="4379"/>
    <x v="1"/>
    <x v="71"/>
    <n v="0"/>
    <x v="14"/>
    <x v="0"/>
    <n v="5"/>
    <x v="6"/>
    <x v="6"/>
    <x v="0"/>
    <s v="Běžné výdaje"/>
    <x v="0"/>
    <n v="170000"/>
    <n v="170000"/>
    <n v="170000"/>
  </r>
  <r>
    <x v="19"/>
    <n v="4311"/>
    <x v="16"/>
    <x v="72"/>
    <n v="0"/>
    <x v="10"/>
    <x v="0"/>
    <n v="5"/>
    <x v="3"/>
    <x v="3"/>
    <x v="6"/>
    <s v="AKCE"/>
    <x v="0"/>
    <n v="0"/>
    <n v="465400"/>
    <n v="0"/>
  </r>
  <r>
    <x v="20"/>
    <n v="4339"/>
    <x v="1"/>
    <x v="73"/>
    <n v="13010"/>
    <x v="14"/>
    <x v="0"/>
    <n v="5"/>
    <x v="6"/>
    <x v="6"/>
    <x v="6"/>
    <s v="AKCE"/>
    <x v="0"/>
    <n v="0"/>
    <n v="252400"/>
    <n v="0"/>
  </r>
  <r>
    <x v="21"/>
    <n v="5212"/>
    <x v="8"/>
    <x v="74"/>
    <n v="0"/>
    <x v="15"/>
    <x v="0"/>
    <n v="7"/>
    <x v="5"/>
    <x v="5"/>
    <x v="0"/>
    <s v="Běžné výdaje"/>
    <x v="0"/>
    <n v="399000"/>
    <n v="399000"/>
    <n v="399000"/>
  </r>
  <r>
    <x v="22"/>
    <n v="5213"/>
    <x v="8"/>
    <x v="75"/>
    <n v="0"/>
    <x v="15"/>
    <x v="0"/>
    <n v="7"/>
    <x v="5"/>
    <x v="5"/>
    <x v="0"/>
    <s v="Běžné výdaje"/>
    <x v="0"/>
    <n v="8000"/>
    <n v="8000"/>
    <n v="0"/>
  </r>
  <r>
    <x v="23"/>
    <n v="5311"/>
    <x v="8"/>
    <x v="76"/>
    <n v="0"/>
    <x v="15"/>
    <x v="0"/>
    <n v="7"/>
    <x v="5"/>
    <x v="5"/>
    <x v="0"/>
    <s v="Běžné výdaje"/>
    <x v="0"/>
    <n v="435000"/>
    <n v="435000"/>
    <n v="435000"/>
  </r>
  <r>
    <x v="24"/>
    <n v="5512"/>
    <x v="7"/>
    <x v="77"/>
    <n v="0"/>
    <x v="16"/>
    <x v="0"/>
    <n v="7"/>
    <x v="1"/>
    <x v="1"/>
    <x v="0"/>
    <s v="Běžné výdaje"/>
    <x v="0"/>
    <n v="200000"/>
    <n v="200000"/>
    <n v="200000"/>
  </r>
  <r>
    <x v="24"/>
    <n v="5512"/>
    <x v="7"/>
    <x v="78"/>
    <n v="81"/>
    <x v="16"/>
    <x v="0"/>
    <n v="7"/>
    <x v="1"/>
    <x v="1"/>
    <x v="6"/>
    <s v="AKCE"/>
    <x v="0"/>
    <n v="0"/>
    <n v="108000"/>
    <n v="0"/>
  </r>
  <r>
    <x v="24"/>
    <n v="5512"/>
    <x v="8"/>
    <x v="31"/>
    <n v="0"/>
    <x v="16"/>
    <x v="0"/>
    <n v="7"/>
    <x v="1"/>
    <x v="1"/>
    <x v="0"/>
    <s v="Běžné výdaje"/>
    <x v="0"/>
    <n v="200000"/>
    <n v="200000"/>
    <n v="200000"/>
  </r>
  <r>
    <x v="24"/>
    <n v="5512"/>
    <x v="8"/>
    <x v="79"/>
    <n v="81"/>
    <x v="16"/>
    <x v="0"/>
    <n v="7"/>
    <x v="1"/>
    <x v="1"/>
    <x v="6"/>
    <s v="AKCE"/>
    <x v="0"/>
    <n v="0"/>
    <n v="120000"/>
    <n v="0"/>
  </r>
  <r>
    <x v="24"/>
    <n v="5512"/>
    <x v="9"/>
    <x v="80"/>
    <n v="0"/>
    <x v="16"/>
    <x v="0"/>
    <n v="7"/>
    <x v="1"/>
    <x v="1"/>
    <x v="0"/>
    <s v="Běžné výdaje"/>
    <x v="0"/>
    <n v="400000"/>
    <n v="400000"/>
    <n v="400000"/>
  </r>
  <r>
    <x v="24"/>
    <n v="5512"/>
    <x v="17"/>
    <x v="81"/>
    <n v="0"/>
    <x v="16"/>
    <x v="0"/>
    <n v="7"/>
    <x v="1"/>
    <x v="1"/>
    <x v="0"/>
    <s v="Běžné výdaje"/>
    <x v="0"/>
    <n v="100000"/>
    <n v="100000"/>
    <n v="100000"/>
  </r>
  <r>
    <x v="24"/>
    <n v="5512"/>
    <x v="0"/>
    <x v="82"/>
    <n v="0"/>
    <x v="16"/>
    <x v="0"/>
    <n v="7"/>
    <x v="1"/>
    <x v="1"/>
    <x v="0"/>
    <s v="Běžné výdaje"/>
    <x v="0"/>
    <n v="100000"/>
    <n v="100000"/>
    <n v="100000"/>
  </r>
  <r>
    <x v="24"/>
    <n v="5512"/>
    <x v="0"/>
    <x v="83"/>
    <n v="81"/>
    <x v="16"/>
    <x v="0"/>
    <n v="7"/>
    <x v="1"/>
    <x v="1"/>
    <x v="6"/>
    <s v="AKCE"/>
    <x v="0"/>
    <n v="0"/>
    <n v="209000"/>
    <n v="0"/>
  </r>
  <r>
    <x v="24"/>
    <n v="5512"/>
    <x v="2"/>
    <x v="84"/>
    <n v="0"/>
    <x v="16"/>
    <x v="0"/>
    <n v="7"/>
    <x v="1"/>
    <x v="1"/>
    <x v="0"/>
    <s v="Běžné výdaje"/>
    <x v="1"/>
    <n v="0"/>
    <n v="0"/>
    <n v="0"/>
  </r>
  <r>
    <x v="24"/>
    <n v="5512"/>
    <x v="0"/>
    <x v="85"/>
    <n v="14004"/>
    <x v="16"/>
    <x v="0"/>
    <n v="7"/>
    <x v="1"/>
    <x v="1"/>
    <x v="6"/>
    <s v="AKCE"/>
    <x v="0"/>
    <n v="0"/>
    <n v="60600"/>
    <n v="0"/>
  </r>
  <r>
    <x v="25"/>
    <n v="6112"/>
    <x v="18"/>
    <x v="86"/>
    <n v="0"/>
    <x v="17"/>
    <x v="0"/>
    <n v="9"/>
    <x v="3"/>
    <x v="3"/>
    <x v="0"/>
    <s v="Běžné výdaje"/>
    <x v="0"/>
    <n v="5840000"/>
    <n v="5840000"/>
    <n v="5840000"/>
  </r>
  <r>
    <x v="25"/>
    <n v="6112"/>
    <x v="19"/>
    <x v="87"/>
    <n v="0"/>
    <x v="17"/>
    <x v="0"/>
    <n v="9"/>
    <x v="3"/>
    <x v="3"/>
    <x v="0"/>
    <s v="Běžné výdaje"/>
    <x v="0"/>
    <n v="1630000"/>
    <n v="1630000"/>
    <n v="1630000"/>
  </r>
  <r>
    <x v="26"/>
    <n v="6118"/>
    <x v="14"/>
    <x v="88"/>
    <n v="0"/>
    <x v="17"/>
    <x v="0"/>
    <n v="9"/>
    <x v="3"/>
    <x v="3"/>
    <x v="6"/>
    <s v="AKCE"/>
    <x v="0"/>
    <n v="0"/>
    <n v="0"/>
    <n v="0"/>
  </r>
  <r>
    <x v="27"/>
    <n v="6117"/>
    <x v="14"/>
    <x v="89"/>
    <n v="98348"/>
    <x v="17"/>
    <x v="0"/>
    <n v="9"/>
    <x v="3"/>
    <x v="3"/>
    <x v="6"/>
    <s v="AKCE"/>
    <x v="0"/>
    <n v="0"/>
    <n v="212000"/>
    <n v="0"/>
  </r>
  <r>
    <x v="28"/>
    <n v="6171"/>
    <x v="16"/>
    <x v="90"/>
    <n v="0"/>
    <x v="17"/>
    <x v="0"/>
    <n v="9"/>
    <x v="3"/>
    <x v="3"/>
    <x v="0"/>
    <s v="Běžné výdaje"/>
    <x v="0"/>
    <n v="32200000"/>
    <n v="32200000"/>
    <n v="34500000"/>
  </r>
  <r>
    <x v="28"/>
    <n v="6171"/>
    <x v="16"/>
    <x v="91"/>
    <n v="13024"/>
    <x v="17"/>
    <x v="0"/>
    <n v="9"/>
    <x v="3"/>
    <x v="3"/>
    <x v="6"/>
    <s v="AKCE"/>
    <x v="0"/>
    <n v="0"/>
    <n v="2513400"/>
    <n v="0"/>
  </r>
  <r>
    <x v="28"/>
    <n v="6171"/>
    <x v="14"/>
    <x v="92"/>
    <n v="0"/>
    <x v="17"/>
    <x v="0"/>
    <n v="9"/>
    <x v="3"/>
    <x v="3"/>
    <x v="0"/>
    <s v="Běžné výdaje"/>
    <x v="0"/>
    <n v="1340000"/>
    <n v="1340000"/>
    <n v="1398000"/>
  </r>
  <r>
    <x v="28"/>
    <n v="6171"/>
    <x v="19"/>
    <x v="93"/>
    <n v="0"/>
    <x v="17"/>
    <x v="0"/>
    <n v="9"/>
    <x v="3"/>
    <x v="3"/>
    <x v="0"/>
    <s v="Běžné výdaje"/>
    <x v="0"/>
    <n v="8390000"/>
    <n v="8390000"/>
    <n v="8751000"/>
  </r>
  <r>
    <x v="28"/>
    <n v="6171"/>
    <x v="20"/>
    <x v="94"/>
    <n v="0"/>
    <x v="17"/>
    <x v="0"/>
    <n v="9"/>
    <x v="3"/>
    <x v="3"/>
    <x v="0"/>
    <s v="Běžné výdaje"/>
    <x v="0"/>
    <n v="2990000"/>
    <n v="2990000"/>
    <n v="3118000"/>
  </r>
  <r>
    <x v="28"/>
    <n v="6171"/>
    <x v="21"/>
    <x v="95"/>
    <n v="0"/>
    <x v="17"/>
    <x v="0"/>
    <n v="9"/>
    <x v="3"/>
    <x v="3"/>
    <x v="0"/>
    <s v="Běžné výdaje"/>
    <x v="0"/>
    <n v="230000"/>
    <n v="230000"/>
    <n v="230000"/>
  </r>
  <r>
    <x v="28"/>
    <n v="6171"/>
    <x v="22"/>
    <x v="96"/>
    <n v="0"/>
    <x v="17"/>
    <x v="0"/>
    <n v="9"/>
    <x v="3"/>
    <x v="3"/>
    <x v="0"/>
    <s v="Běžné výdaje"/>
    <x v="0"/>
    <n v="170000"/>
    <n v="170000"/>
    <n v="178000"/>
  </r>
  <r>
    <x v="28"/>
    <n v="6171"/>
    <x v="6"/>
    <x v="97"/>
    <n v="0"/>
    <x v="17"/>
    <x v="0"/>
    <n v="9"/>
    <x v="3"/>
    <x v="3"/>
    <x v="0"/>
    <s v="Běžné výdaje"/>
    <x v="0"/>
    <n v="40000"/>
    <n v="40000"/>
    <n v="40000"/>
  </r>
  <r>
    <x v="28"/>
    <n v="6171"/>
    <x v="7"/>
    <x v="98"/>
    <n v="0"/>
    <x v="17"/>
    <x v="0"/>
    <n v="9"/>
    <x v="3"/>
    <x v="3"/>
    <x v="0"/>
    <s v="Běžné výdaje"/>
    <x v="0"/>
    <n v="250000"/>
    <n v="1250000"/>
    <n v="500000"/>
  </r>
  <r>
    <x v="28"/>
    <n v="6171"/>
    <x v="8"/>
    <x v="99"/>
    <n v="0"/>
    <x v="17"/>
    <x v="0"/>
    <n v="9"/>
    <x v="3"/>
    <x v="3"/>
    <x v="0"/>
    <s v="Běžné výdaje"/>
    <x v="0"/>
    <n v="590000"/>
    <n v="590000"/>
    <n v="600000"/>
  </r>
  <r>
    <x v="28"/>
    <n v="6171"/>
    <x v="17"/>
    <x v="81"/>
    <n v="0"/>
    <x v="17"/>
    <x v="0"/>
    <n v="9"/>
    <x v="3"/>
    <x v="3"/>
    <x v="0"/>
    <s v="Běžné výdaje"/>
    <x v="0"/>
    <n v="170000"/>
    <n v="170000"/>
    <n v="100000"/>
  </r>
  <r>
    <x v="28"/>
    <n v="6171"/>
    <x v="23"/>
    <x v="100"/>
    <n v="0"/>
    <x v="17"/>
    <x v="0"/>
    <n v="9"/>
    <x v="3"/>
    <x v="3"/>
    <x v="0"/>
    <s v="Běžné výdaje"/>
    <x v="0"/>
    <n v="290000"/>
    <n v="290000"/>
    <n v="200000"/>
  </r>
  <r>
    <x v="28"/>
    <n v="6171"/>
    <x v="24"/>
    <x v="101"/>
    <n v="0"/>
    <x v="17"/>
    <x v="0"/>
    <n v="9"/>
    <x v="3"/>
    <x v="3"/>
    <x v="0"/>
    <s v="Běžné výdaje"/>
    <x v="0"/>
    <n v="510000"/>
    <n v="510000"/>
    <n v="550000"/>
  </r>
  <r>
    <x v="28"/>
    <n v="6171"/>
    <x v="25"/>
    <x v="102"/>
    <n v="0"/>
    <x v="17"/>
    <x v="0"/>
    <n v="9"/>
    <x v="3"/>
    <x v="3"/>
    <x v="0"/>
    <s v="Běžné výdaje"/>
    <x v="0"/>
    <n v="40000"/>
    <n v="40000"/>
    <n v="160000"/>
  </r>
  <r>
    <x v="28"/>
    <n v="6171"/>
    <x v="26"/>
    <x v="103"/>
    <n v="0"/>
    <x v="17"/>
    <x v="0"/>
    <n v="9"/>
    <x v="3"/>
    <x v="3"/>
    <x v="0"/>
    <s v="Běžné výdaje"/>
    <x v="0"/>
    <n v="230000"/>
    <n v="230000"/>
    <n v="550000"/>
  </r>
  <r>
    <x v="28"/>
    <n v="6171"/>
    <x v="27"/>
    <x v="104"/>
    <n v="0"/>
    <x v="17"/>
    <x v="0"/>
    <n v="9"/>
    <x v="3"/>
    <x v="3"/>
    <x v="0"/>
    <s v="Běžné výdaje"/>
    <x v="0"/>
    <n v="570000"/>
    <n v="611900"/>
    <n v="400000"/>
  </r>
  <r>
    <x v="28"/>
    <n v="6171"/>
    <x v="27"/>
    <x v="105"/>
    <n v="0"/>
    <x v="17"/>
    <x v="0"/>
    <n v="9"/>
    <x v="3"/>
    <x v="3"/>
    <x v="6"/>
    <s v="AKCE"/>
    <x v="0"/>
    <n v="0"/>
    <n v="62500"/>
    <n v="0"/>
  </r>
  <r>
    <x v="28"/>
    <n v="6171"/>
    <x v="1"/>
    <x v="106"/>
    <n v="0"/>
    <x v="17"/>
    <x v="0"/>
    <n v="9"/>
    <x v="3"/>
    <x v="3"/>
    <x v="0"/>
    <s v="Běžné výdaje"/>
    <x v="0"/>
    <n v="1900000"/>
    <n v="1900000"/>
    <n v="1000000"/>
  </r>
  <r>
    <x v="28"/>
    <n v="6171"/>
    <x v="0"/>
    <x v="107"/>
    <n v="0"/>
    <x v="17"/>
    <x v="0"/>
    <n v="9"/>
    <x v="3"/>
    <x v="3"/>
    <x v="0"/>
    <s v="Běžné výdaje"/>
    <x v="0"/>
    <n v="110000"/>
    <n v="110000"/>
    <n v="100000"/>
  </r>
  <r>
    <x v="28"/>
    <n v="6171"/>
    <x v="28"/>
    <x v="108"/>
    <n v="0"/>
    <x v="17"/>
    <x v="0"/>
    <n v="9"/>
    <x v="3"/>
    <x v="3"/>
    <x v="0"/>
    <s v="Běžné výdaje"/>
    <x v="0"/>
    <n v="120000"/>
    <n v="120000"/>
    <n v="1400000"/>
  </r>
  <r>
    <x v="28"/>
    <n v="6171"/>
    <x v="29"/>
    <x v="109"/>
    <n v="0"/>
    <x v="17"/>
    <x v="0"/>
    <n v="9"/>
    <x v="3"/>
    <x v="3"/>
    <x v="0"/>
    <s v="Běžné výdaje"/>
    <x v="0"/>
    <n v="60000"/>
    <n v="60000"/>
    <n v="30000"/>
  </r>
  <r>
    <x v="28"/>
    <n v="6171"/>
    <x v="30"/>
    <x v="110"/>
    <n v="0"/>
    <x v="17"/>
    <x v="0"/>
    <n v="9"/>
    <x v="3"/>
    <x v="3"/>
    <x v="21"/>
    <s v="Běžné výdaje"/>
    <x v="0"/>
    <n v="3000000"/>
    <n v="3000000"/>
    <n v="3530000"/>
  </r>
  <r>
    <x v="28"/>
    <n v="6171"/>
    <x v="31"/>
    <x v="111"/>
    <n v="0"/>
    <x v="17"/>
    <x v="0"/>
    <n v="9"/>
    <x v="3"/>
    <x v="3"/>
    <x v="0"/>
    <s v="Běžné výdaje"/>
    <x v="0"/>
    <n v="50000"/>
    <n v="50000"/>
    <n v="50000"/>
  </r>
  <r>
    <x v="28"/>
    <n v="6171"/>
    <x v="32"/>
    <x v="112"/>
    <n v="0"/>
    <x v="17"/>
    <x v="0"/>
    <n v="9"/>
    <x v="3"/>
    <x v="3"/>
    <x v="0"/>
    <s v="Běžné výdaje"/>
    <x v="1"/>
    <n v="0"/>
    <n v="0"/>
    <n v="750000"/>
  </r>
  <r>
    <x v="28"/>
    <n v="6171"/>
    <x v="33"/>
    <x v="113"/>
    <n v="0"/>
    <x v="17"/>
    <x v="0"/>
    <n v="9"/>
    <x v="3"/>
    <x v="3"/>
    <x v="0"/>
    <s v="Běžné výdaje"/>
    <x v="1"/>
    <n v="100000"/>
    <n v="100000"/>
    <n v="0"/>
  </r>
  <r>
    <x v="28"/>
    <n v="6171"/>
    <x v="34"/>
    <x v="114"/>
    <n v="0"/>
    <x v="17"/>
    <x v="0"/>
    <n v="9"/>
    <x v="3"/>
    <x v="3"/>
    <x v="22"/>
    <s v="AKCE"/>
    <x v="1"/>
    <n v="0"/>
    <n v="0"/>
    <n v="13400000"/>
  </r>
  <r>
    <x v="28"/>
    <n v="6171"/>
    <x v="2"/>
    <x v="115"/>
    <n v="0"/>
    <x v="17"/>
    <x v="0"/>
    <n v="9"/>
    <x v="3"/>
    <x v="3"/>
    <x v="0"/>
    <s v="Běžné výdaje"/>
    <x v="1"/>
    <n v="100000"/>
    <n v="100000"/>
    <n v="100000"/>
  </r>
  <r>
    <x v="28"/>
    <n v="6171"/>
    <x v="34"/>
    <x v="116"/>
    <n v="0"/>
    <x v="17"/>
    <x v="0"/>
    <n v="9"/>
    <x v="3"/>
    <x v="3"/>
    <x v="0"/>
    <s v="Běžné výdaje"/>
    <x v="1"/>
    <n v="900000"/>
    <n v="900000"/>
    <n v="560000"/>
  </r>
  <r>
    <x v="28"/>
    <n v="6171"/>
    <x v="34"/>
    <x v="117"/>
    <n v="17526"/>
    <x v="17"/>
    <x v="0"/>
    <n v="9"/>
    <x v="3"/>
    <x v="3"/>
    <x v="23"/>
    <s v="AKCE"/>
    <x v="1"/>
    <n v="0"/>
    <n v="314100"/>
    <n v="0"/>
  </r>
  <r>
    <x v="28"/>
    <n v="6171"/>
    <x v="8"/>
    <x v="118"/>
    <n v="0"/>
    <x v="18"/>
    <x v="0"/>
    <n v="9"/>
    <x v="2"/>
    <x v="2"/>
    <x v="0"/>
    <s v="Běžné výdaje"/>
    <x v="0"/>
    <n v="250000"/>
    <n v="250000"/>
    <n v="250000"/>
  </r>
  <r>
    <x v="28"/>
    <n v="6171"/>
    <x v="35"/>
    <x v="119"/>
    <n v="0"/>
    <x v="18"/>
    <x v="0"/>
    <n v="9"/>
    <x v="2"/>
    <x v="2"/>
    <x v="0"/>
    <s v="Běžné výdaje"/>
    <x v="0"/>
    <n v="200000"/>
    <n v="200000"/>
    <n v="200000"/>
  </r>
  <r>
    <x v="28"/>
    <n v="6171"/>
    <x v="9"/>
    <x v="120"/>
    <n v="0"/>
    <x v="18"/>
    <x v="0"/>
    <n v="9"/>
    <x v="2"/>
    <x v="2"/>
    <x v="0"/>
    <s v="Běžné výdaje"/>
    <x v="0"/>
    <n v="1050000"/>
    <n v="1050000"/>
    <n v="1050000"/>
  </r>
  <r>
    <x v="28"/>
    <n v="6171"/>
    <x v="13"/>
    <x v="48"/>
    <n v="0"/>
    <x v="18"/>
    <x v="0"/>
    <n v="9"/>
    <x v="2"/>
    <x v="2"/>
    <x v="0"/>
    <s v="Běžné výdaje"/>
    <x v="0"/>
    <n v="1200000"/>
    <n v="1200000"/>
    <n v="1200000"/>
  </r>
  <r>
    <x v="28"/>
    <n v="6171"/>
    <x v="0"/>
    <x v="121"/>
    <n v="0"/>
    <x v="18"/>
    <x v="0"/>
    <n v="9"/>
    <x v="2"/>
    <x v="2"/>
    <x v="0"/>
    <s v="Běžné výdaje"/>
    <x v="0"/>
    <n v="1000000"/>
    <n v="1000000"/>
    <n v="1000000"/>
  </r>
  <r>
    <x v="28"/>
    <n v="6171"/>
    <x v="1"/>
    <x v="34"/>
    <n v="0"/>
    <x v="18"/>
    <x v="0"/>
    <n v="9"/>
    <x v="2"/>
    <x v="2"/>
    <x v="0"/>
    <s v="Běžné výdaje"/>
    <x v="0"/>
    <n v="700000"/>
    <n v="700000"/>
    <n v="700000"/>
  </r>
  <r>
    <x v="28"/>
    <n v="6171"/>
    <x v="36"/>
    <x v="122"/>
    <n v="0"/>
    <x v="19"/>
    <x v="0"/>
    <n v="9"/>
    <x v="1"/>
    <x v="1"/>
    <x v="0"/>
    <s v="Běžné výdaje"/>
    <x v="0"/>
    <n v="150000"/>
    <n v="150000"/>
    <n v="150000"/>
  </r>
  <r>
    <x v="28"/>
    <n v="6171"/>
    <x v="8"/>
    <x v="123"/>
    <n v="0"/>
    <x v="19"/>
    <x v="0"/>
    <n v="9"/>
    <x v="1"/>
    <x v="1"/>
    <x v="0"/>
    <s v="Běžné výdaje"/>
    <x v="0"/>
    <n v="200000"/>
    <n v="400000"/>
    <n v="200000"/>
  </r>
  <r>
    <x v="28"/>
    <n v="6171"/>
    <x v="2"/>
    <x v="124"/>
    <n v="0"/>
    <x v="19"/>
    <x v="0"/>
    <n v="9"/>
    <x v="1"/>
    <x v="1"/>
    <x v="24"/>
    <s v="Spoluúčasti"/>
    <x v="1"/>
    <n v="1450000"/>
    <n v="350000"/>
    <n v="0"/>
  </r>
  <r>
    <x v="28"/>
    <n v="6171"/>
    <x v="2"/>
    <x v="125"/>
    <n v="0"/>
    <x v="19"/>
    <x v="0"/>
    <n v="9"/>
    <x v="1"/>
    <x v="1"/>
    <x v="24"/>
    <s v="Spoluúčasti"/>
    <x v="1"/>
    <n v="7300000"/>
    <n v="7300000"/>
    <n v="0"/>
  </r>
  <r>
    <x v="28"/>
    <n v="6171"/>
    <x v="2"/>
    <x v="126"/>
    <n v="0"/>
    <x v="19"/>
    <x v="0"/>
    <n v="9"/>
    <x v="1"/>
    <x v="1"/>
    <x v="24"/>
    <s v="Spoluúčasti"/>
    <x v="1"/>
    <n v="1000000"/>
    <n v="0"/>
    <n v="3000000"/>
  </r>
  <r>
    <x v="29"/>
    <n v="6221"/>
    <x v="1"/>
    <x v="127"/>
    <n v="0"/>
    <x v="19"/>
    <x v="0"/>
    <n v="9"/>
    <x v="1"/>
    <x v="1"/>
    <x v="0"/>
    <s v="Běžné výdaje"/>
    <x v="0"/>
    <n v="0"/>
    <n v="0"/>
    <n v="0"/>
  </r>
  <r>
    <x v="30"/>
    <n v="6310"/>
    <x v="37"/>
    <x v="128"/>
    <n v="0"/>
    <x v="20"/>
    <x v="0"/>
    <n v="10"/>
    <x v="3"/>
    <x v="3"/>
    <x v="0"/>
    <s v="Běžné výdaje"/>
    <x v="0"/>
    <n v="120000"/>
    <n v="120000"/>
    <n v="120000"/>
  </r>
  <r>
    <x v="31"/>
    <n v="6320"/>
    <x v="37"/>
    <x v="129"/>
    <n v="0"/>
    <x v="20"/>
    <x v="0"/>
    <n v="10"/>
    <x v="3"/>
    <x v="3"/>
    <x v="0"/>
    <s v="Běžné výdaje"/>
    <x v="0"/>
    <n v="400000"/>
    <n v="400000"/>
    <n v="400000"/>
  </r>
  <r>
    <x v="32"/>
    <n v="6330"/>
    <x v="38"/>
    <x v="130"/>
    <n v="0"/>
    <x v="20"/>
    <x v="0"/>
    <n v="10"/>
    <x v="1"/>
    <x v="1"/>
    <x v="6"/>
    <s v="AKCE"/>
    <x v="0"/>
    <n v="0"/>
    <n v="44600"/>
    <n v="0"/>
  </r>
  <r>
    <x v="32"/>
    <n v="6330"/>
    <x v="38"/>
    <x v="130"/>
    <n v="0"/>
    <x v="20"/>
    <x v="0"/>
    <n v="10"/>
    <x v="1"/>
    <x v="1"/>
    <x v="6"/>
    <s v="AKCE"/>
    <x v="0"/>
    <n v="0"/>
    <n v="49800"/>
    <n v="0"/>
  </r>
  <r>
    <x v="32"/>
    <n v="6330"/>
    <x v="38"/>
    <x v="130"/>
    <n v="0"/>
    <x v="20"/>
    <x v="0"/>
    <n v="10"/>
    <x v="1"/>
    <x v="1"/>
    <x v="6"/>
    <s v="AKCE"/>
    <x v="0"/>
    <n v="0"/>
    <n v="399800"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">
  <r>
    <x v="0"/>
    <x v="0"/>
    <x v="0"/>
    <x v="0"/>
    <x v="0"/>
    <x v="0"/>
    <x v="0"/>
    <n v="16000000"/>
    <n v="16000000"/>
    <n v="19000000"/>
    <m/>
    <m/>
    <m/>
  </r>
  <r>
    <x v="1"/>
    <x v="1"/>
    <x v="0"/>
    <x v="0"/>
    <x v="0"/>
    <x v="1"/>
    <x v="0"/>
    <n v="2200000"/>
    <n v="2200000"/>
    <n v="2300000"/>
    <m/>
    <m/>
    <m/>
  </r>
  <r>
    <x v="2"/>
    <x v="2"/>
    <x v="0"/>
    <x v="0"/>
    <x v="0"/>
    <x v="2"/>
    <x v="0"/>
    <n v="260000"/>
    <n v="260000"/>
    <n v="260000"/>
    <m/>
    <m/>
    <m/>
  </r>
  <r>
    <x v="3"/>
    <x v="2"/>
    <x v="0"/>
    <x v="0"/>
    <x v="0"/>
    <x v="3"/>
    <x v="0"/>
    <n v="40000"/>
    <n v="40000"/>
    <n v="50000"/>
    <m/>
    <m/>
    <m/>
  </r>
  <r>
    <x v="4"/>
    <x v="2"/>
    <x v="0"/>
    <x v="0"/>
    <x v="0"/>
    <x v="4"/>
    <x v="0"/>
    <n v="450000"/>
    <n v="450000"/>
    <n v="500000"/>
    <m/>
    <m/>
    <m/>
  </r>
  <r>
    <x v="5"/>
    <x v="3"/>
    <x v="1"/>
    <x v="0"/>
    <x v="1"/>
    <x v="5"/>
    <x v="0"/>
    <n v="200000"/>
    <n v="200000"/>
    <n v="1000000"/>
    <m/>
    <m/>
    <m/>
  </r>
  <r>
    <x v="6"/>
    <x v="4"/>
    <x v="1"/>
    <x v="0"/>
    <x v="2"/>
    <x v="6"/>
    <x v="1"/>
    <n v="15000"/>
    <n v="15000"/>
    <n v="25000"/>
    <m/>
    <m/>
    <m/>
  </r>
  <r>
    <x v="7"/>
    <x v="4"/>
    <x v="1"/>
    <x v="0"/>
    <x v="3"/>
    <x v="6"/>
    <x v="2"/>
    <n v="300000"/>
    <n v="300000"/>
    <n v="200000"/>
    <m/>
    <m/>
    <m/>
  </r>
  <r>
    <x v="8"/>
    <x v="4"/>
    <x v="1"/>
    <x v="0"/>
    <x v="4"/>
    <x v="6"/>
    <x v="1"/>
    <n v="0"/>
    <n v="0"/>
    <n v="0"/>
    <m/>
    <m/>
    <m/>
  </r>
  <r>
    <x v="9"/>
    <x v="4"/>
    <x v="1"/>
    <x v="0"/>
    <x v="5"/>
    <x v="6"/>
    <x v="1"/>
    <n v="0"/>
    <n v="103100"/>
    <n v="87000"/>
    <m/>
    <m/>
    <m/>
  </r>
  <r>
    <x v="10"/>
    <x v="4"/>
    <x v="1"/>
    <x v="0"/>
    <x v="1"/>
    <x v="6"/>
    <x v="0"/>
    <n v="5000"/>
    <n v="5000"/>
    <n v="2000"/>
    <m/>
    <m/>
    <m/>
  </r>
  <r>
    <x v="11"/>
    <x v="5"/>
    <x v="1"/>
    <x v="0"/>
    <x v="6"/>
    <x v="7"/>
    <x v="3"/>
    <n v="0"/>
    <n v="208600"/>
    <n v="0"/>
    <m/>
    <m/>
    <m/>
  </r>
  <r>
    <x v="12"/>
    <x v="5"/>
    <x v="1"/>
    <x v="0"/>
    <x v="7"/>
    <x v="8"/>
    <x v="3"/>
    <n v="0"/>
    <n v="399800"/>
    <n v="0"/>
    <m/>
    <m/>
    <m/>
  </r>
  <r>
    <x v="13"/>
    <x v="5"/>
    <x v="1"/>
    <x v="0"/>
    <x v="8"/>
    <x v="9"/>
    <x v="0"/>
    <n v="4500000"/>
    <n v="4505000"/>
    <n v="0"/>
    <m/>
    <m/>
    <m/>
  </r>
  <r>
    <x v="13"/>
    <x v="5"/>
    <x v="1"/>
    <x v="0"/>
    <x v="4"/>
    <x v="9"/>
    <x v="4"/>
    <n v="0"/>
    <n v="20000"/>
    <n v="0"/>
    <m/>
    <m/>
    <m/>
  </r>
  <r>
    <x v="14"/>
    <x v="5"/>
    <x v="1"/>
    <x v="0"/>
    <x v="9"/>
    <x v="10"/>
    <x v="5"/>
    <n v="1000000"/>
    <n v="2000000"/>
    <n v="1000000"/>
    <m/>
    <m/>
    <m/>
  </r>
  <r>
    <x v="15"/>
    <x v="5"/>
    <x v="1"/>
    <x v="0"/>
    <x v="1"/>
    <x v="11"/>
    <x v="0"/>
    <n v="0"/>
    <n v="41900"/>
    <n v="0"/>
    <m/>
    <m/>
    <m/>
  </r>
  <r>
    <x v="16"/>
    <x v="6"/>
    <x v="2"/>
    <x v="0"/>
    <x v="1"/>
    <x v="12"/>
    <x v="5"/>
    <n v="0"/>
    <n v="0"/>
    <n v="0"/>
    <m/>
    <m/>
    <m/>
  </r>
  <r>
    <x v="17"/>
    <x v="7"/>
    <x v="3"/>
    <x v="0"/>
    <x v="10"/>
    <x v="13"/>
    <x v="5"/>
    <n v="51876000"/>
    <n v="51876000"/>
    <n v="54405300"/>
    <m/>
    <m/>
    <m/>
  </r>
  <r>
    <x v="18"/>
    <x v="7"/>
    <x v="3"/>
    <x v="1"/>
    <x v="10"/>
    <x v="13"/>
    <x v="5"/>
    <n v="0"/>
    <n v="3025100"/>
    <n v="0"/>
    <m/>
    <m/>
    <m/>
  </r>
  <r>
    <x v="19"/>
    <x v="7"/>
    <x v="3"/>
    <x v="1"/>
    <x v="10"/>
    <x v="13"/>
    <x v="5"/>
    <n v="0"/>
    <n v="518000"/>
    <n v="0"/>
    <m/>
    <m/>
    <m/>
  </r>
  <r>
    <x v="20"/>
    <x v="7"/>
    <x v="3"/>
    <x v="1"/>
    <x v="10"/>
    <x v="13"/>
    <x v="5"/>
    <n v="0"/>
    <n v="62500"/>
    <n v="0"/>
    <m/>
    <m/>
    <m/>
  </r>
  <r>
    <x v="21"/>
    <x v="7"/>
    <x v="3"/>
    <x v="1"/>
    <x v="10"/>
    <x v="13"/>
    <x v="5"/>
    <n v="0"/>
    <n v="212000"/>
    <n v="0"/>
    <m/>
    <m/>
    <m/>
  </r>
  <r>
    <x v="22"/>
    <x v="7"/>
    <x v="3"/>
    <x v="1"/>
    <x v="10"/>
    <x v="13"/>
    <x v="5"/>
    <n v="0"/>
    <n v="3748800"/>
    <n v="0"/>
    <n v="96"/>
    <m/>
    <m/>
  </r>
  <r>
    <x v="23"/>
    <x v="7"/>
    <x v="3"/>
    <x v="1"/>
    <x v="10"/>
    <x v="13"/>
    <x v="5"/>
    <m/>
    <n v="437000"/>
    <m/>
    <n v="81"/>
    <m/>
    <m/>
  </r>
  <r>
    <x v="24"/>
    <x v="7"/>
    <x v="3"/>
    <x v="1"/>
    <x v="10"/>
    <x v="13"/>
    <x v="5"/>
    <m/>
    <n v="23600"/>
    <m/>
    <n v="81"/>
    <m/>
    <m/>
  </r>
  <r>
    <x v="25"/>
    <x v="7"/>
    <x v="3"/>
    <x v="1"/>
    <x v="10"/>
    <x v="13"/>
    <x v="5"/>
    <m/>
    <n v="1316000"/>
    <n v="0"/>
    <n v="98"/>
    <m/>
    <m/>
  </r>
  <r>
    <x v="26"/>
    <x v="7"/>
    <x v="3"/>
    <x v="1"/>
    <x v="10"/>
    <x v="13"/>
    <x v="5"/>
    <m/>
    <n v="100000"/>
    <n v="0"/>
    <n v="137"/>
    <m/>
    <m/>
  </r>
  <r>
    <x v="27"/>
    <x v="7"/>
    <x v="3"/>
    <x v="1"/>
    <x v="10"/>
    <x v="14"/>
    <x v="5"/>
    <n v="0"/>
    <n v="18800000"/>
    <n v="0"/>
    <m/>
    <m/>
    <m/>
  </r>
  <r>
    <x v="28"/>
    <x v="7"/>
    <x v="3"/>
    <x v="1"/>
    <x v="10"/>
    <x v="14"/>
    <x v="5"/>
    <n v="0"/>
    <n v="20000000"/>
    <n v="0"/>
    <n v="84"/>
    <m/>
    <m/>
  </r>
  <r>
    <x v="29"/>
    <x v="7"/>
    <x v="3"/>
    <x v="1"/>
    <x v="10"/>
    <x v="13"/>
    <x v="5"/>
    <n v="0"/>
    <n v="0"/>
    <n v="0"/>
    <m/>
    <m/>
    <m/>
  </r>
  <r>
    <x v="17"/>
    <x v="8"/>
    <x v="3"/>
    <x v="0"/>
    <x v="10"/>
    <x v="13"/>
    <x v="5"/>
    <n v="12234000"/>
    <n v="12234000"/>
    <n v="11924100"/>
    <m/>
    <m/>
    <m/>
  </r>
  <r>
    <x v="17"/>
    <x v="8"/>
    <x v="3"/>
    <x v="1"/>
    <x v="10"/>
    <x v="13"/>
    <x v="5"/>
    <n v="0"/>
    <n v="297000"/>
    <n v="0"/>
    <n v="13010"/>
    <m/>
    <m/>
  </r>
  <r>
    <x v="17"/>
    <x v="8"/>
    <x v="3"/>
    <x v="1"/>
    <x v="10"/>
    <x v="13"/>
    <x v="5"/>
    <n v="0"/>
    <n v="2513400"/>
    <n v="0"/>
    <n v="13024"/>
    <m/>
    <m/>
  </r>
  <r>
    <x v="17"/>
    <x v="8"/>
    <x v="3"/>
    <x v="1"/>
    <x v="10"/>
    <x v="13"/>
    <x v="5"/>
    <n v="0"/>
    <n v="465400"/>
    <n v="0"/>
    <n v="13015"/>
    <m/>
    <m/>
  </r>
  <r>
    <x v="17"/>
    <x v="8"/>
    <x v="3"/>
    <x v="1"/>
    <x v="10"/>
    <x v="13"/>
    <x v="5"/>
    <n v="0"/>
    <n v="5100"/>
    <n v="0"/>
    <n v="98008"/>
    <m/>
    <m/>
  </r>
  <r>
    <x v="17"/>
    <x v="8"/>
    <x v="3"/>
    <x v="1"/>
    <x v="10"/>
    <x v="13"/>
    <x v="5"/>
    <n v="0"/>
    <n v="60600"/>
    <n v="0"/>
    <n v="14004"/>
    <m/>
    <m/>
  </r>
  <r>
    <x v="27"/>
    <x v="8"/>
    <x v="3"/>
    <x v="1"/>
    <x v="10"/>
    <x v="14"/>
    <x v="5"/>
    <n v="0"/>
    <n v="314100"/>
    <n v="0"/>
    <n v="17526"/>
    <m/>
    <m/>
  </r>
  <r>
    <x v="30"/>
    <x v="9"/>
    <x v="3"/>
    <x v="0"/>
    <x v="10"/>
    <x v="15"/>
    <x v="5"/>
    <n v="8000000"/>
    <n v="5094900"/>
    <n v="25000000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s v="Výnosy"/>
    <n v="33500000"/>
    <n v="33500000"/>
    <n v="35000000"/>
  </r>
  <r>
    <x v="1"/>
    <x v="0"/>
    <s v="Výnosy"/>
    <n v="6650000"/>
    <n v="6650000"/>
    <n v="8000000"/>
  </r>
  <r>
    <x v="2"/>
    <x v="0"/>
    <s v="Výnosy"/>
    <n v="1900000"/>
    <n v="1900000"/>
    <n v="2200000"/>
  </r>
  <r>
    <x v="3"/>
    <x v="1"/>
    <s v="Výnosy"/>
    <n v="0"/>
    <n v="0"/>
    <n v="0"/>
  </r>
  <r>
    <x v="4"/>
    <x v="1"/>
    <s v="Výnosy"/>
    <n v="0"/>
    <n v="0"/>
    <n v="0"/>
  </r>
  <r>
    <x v="5"/>
    <x v="1"/>
    <s v="Výnosy"/>
    <n v="0"/>
    <n v="0"/>
    <n v="42100000"/>
  </r>
  <r>
    <x v="6"/>
    <x v="1"/>
    <s v="Výnosy"/>
    <n v="100000"/>
    <n v="100000"/>
    <n v="10000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s v="Výdaje"/>
    <n v="21020000"/>
    <n v="21020000"/>
    <n v="17500000"/>
  </r>
  <r>
    <x v="1"/>
    <x v="0"/>
    <s v="Výdaje"/>
    <n v="10450000"/>
    <n v="10450000"/>
    <n v="10700000"/>
  </r>
  <r>
    <x v="2"/>
    <x v="0"/>
    <s v="Výdaje"/>
    <n v="15500000"/>
    <n v="15500000"/>
    <n v="15500000"/>
  </r>
  <r>
    <x v="3"/>
    <x v="0"/>
    <s v="Výdaje"/>
    <n v="0"/>
    <n v="0"/>
    <n v="0"/>
  </r>
  <r>
    <x v="0"/>
    <x v="1"/>
    <s v="Výdaje"/>
    <n v="1340000"/>
    <n v="1340000"/>
    <n v="2900000"/>
  </r>
  <r>
    <x v="2"/>
    <x v="1"/>
    <s v="Výdaje"/>
    <n v="3300000"/>
    <n v="3300000"/>
    <n v="3300000"/>
  </r>
  <r>
    <x v="4"/>
    <x v="2"/>
    <s v="Výdaje"/>
    <n v="0"/>
    <n v="0"/>
    <n v="0"/>
  </r>
  <r>
    <x v="5"/>
    <x v="3"/>
    <s v="Výdaje"/>
    <n v="8000000"/>
    <n v="8000000"/>
    <n v="25000000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s v="Příjmy"/>
    <n v="33000000"/>
    <n v="33000000"/>
    <n v="34500000"/>
  </r>
  <r>
    <x v="1"/>
    <x v="0"/>
    <s v="Příjmy"/>
    <n v="15000000"/>
    <n v="15000000"/>
    <n v="15000000"/>
  </r>
  <r>
    <x v="0"/>
    <x v="1"/>
    <s v="Příjmy"/>
    <n v="8000000"/>
    <n v="8000000"/>
    <n v="9700000"/>
  </r>
  <r>
    <x v="1"/>
    <x v="1"/>
    <s v="Příjmy"/>
    <n v="3100000"/>
    <n v="3100000"/>
    <n v="3100000"/>
  </r>
  <r>
    <x v="2"/>
    <x v="2"/>
    <s v="Příjmy"/>
    <n v="500000"/>
    <n v="500000"/>
    <n v="500000"/>
  </r>
  <r>
    <x v="3"/>
    <x v="2"/>
    <s v="Příjmy"/>
    <n v="0"/>
    <n v="0"/>
    <n v="0"/>
  </r>
  <r>
    <x v="4"/>
    <x v="2"/>
    <s v="Příjmy"/>
    <n v="0"/>
    <n v="0"/>
    <n v="0"/>
  </r>
  <r>
    <x v="5"/>
    <x v="2"/>
    <s v="Příjmy"/>
    <n v="0"/>
    <n v="0"/>
    <n v="42100000"/>
  </r>
  <r>
    <x v="6"/>
    <x v="2"/>
    <s v="Příjmy"/>
    <n v="100000"/>
    <n v="100000"/>
    <n v="100000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x v="0"/>
    <s v="Náklady"/>
    <n v="12020000"/>
    <n v="12020000"/>
    <n v="9000000"/>
  </r>
  <r>
    <x v="1"/>
    <x v="0"/>
    <s v="Náklady"/>
    <n v="1340000"/>
    <n v="1340000"/>
    <n v="1900000"/>
  </r>
  <r>
    <x v="2"/>
    <x v="1"/>
    <s v="Náklady"/>
    <n v="0"/>
    <n v="0"/>
    <n v="0"/>
  </r>
  <r>
    <x v="3"/>
    <x v="1"/>
    <s v="Náklady"/>
    <n v="3000000"/>
    <n v="3000000"/>
    <n v="2250000"/>
  </r>
  <r>
    <x v="3"/>
    <x v="1"/>
    <s v="Náklady"/>
    <n v="3000000"/>
    <n v="3000000"/>
    <n v="2250000"/>
  </r>
  <r>
    <x v="4"/>
    <x v="1"/>
    <s v="Náklady"/>
    <n v="3000000"/>
    <n v="3000000"/>
    <n v="4000000"/>
  </r>
  <r>
    <x v="5"/>
    <x v="1"/>
    <s v="Náklady"/>
    <n v="0"/>
    <n v="0"/>
    <n v="0"/>
  </r>
  <r>
    <x v="6"/>
    <x v="1"/>
    <s v="Náklady"/>
    <n v="0"/>
    <n v="0"/>
    <n v="1000000"/>
  </r>
  <r>
    <x v="7"/>
    <x v="2"/>
    <s v="Náklady"/>
    <n v="9000000"/>
    <n v="9000000"/>
    <n v="9000000"/>
  </r>
  <r>
    <x v="8"/>
    <x v="2"/>
    <s v="Náklady"/>
    <n v="1450000"/>
    <n v="1450000"/>
    <n v="1700000"/>
  </r>
  <r>
    <x v="9"/>
    <x v="3"/>
    <s v="Náklady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Kontingenční tabulka1" cacheId="22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 rowHeaderCaption="Výdaje rozpočtu  - Oddíl a Paragraf">
  <location ref="A22:D122" firstHeaderRow="0" firstDataRow="1" firstDataCol="1"/>
  <pivotFields count="16">
    <pivotField axis="axisRow" showAll="0" sortType="ascending">
      <items count="36">
        <item x="0"/>
        <item x="1"/>
        <item x="2"/>
        <item x="3"/>
        <item x="4"/>
        <item x="5"/>
        <item x="6"/>
        <item x="8"/>
        <item x="7"/>
        <item x="9"/>
        <item x="10"/>
        <item x="11"/>
        <item x="14"/>
        <item x="13"/>
        <item x="12"/>
        <item x="15"/>
        <item x="16"/>
        <item x="19"/>
        <item x="20"/>
        <item x="17"/>
        <item x="18"/>
        <item x="21"/>
        <item x="22"/>
        <item x="23"/>
        <item x="24"/>
        <item x="25"/>
        <item m="1" x="34"/>
        <item x="27"/>
        <item x="26"/>
        <item x="28"/>
        <item x="29"/>
        <item x="30"/>
        <item x="31"/>
        <item x="32"/>
        <item m="1" x="33"/>
        <item t="default"/>
      </items>
    </pivotField>
    <pivotField showAll="0" defaultSubtotal="0"/>
    <pivotField numFmtId="1" showAll="0" defaultSubtotal="0"/>
    <pivotField showAll="0"/>
    <pivotField showAll="0" defaultSubtotal="0"/>
    <pivotField showAll="0" defaultSubtotal="0"/>
    <pivotField showAll="0" defaultSubtotal="0"/>
    <pivotField showAll="0"/>
    <pivotField showAll="0" defaultSubtotal="0"/>
    <pivotField showAll="0"/>
    <pivotField axis="axisRow" showAll="0" defaultSubtotal="0">
      <items count="39">
        <item m="1" x="29"/>
        <item x="13"/>
        <item x="12"/>
        <item x="2"/>
        <item m="1" x="27"/>
        <item x="16"/>
        <item x="15"/>
        <item m="1" x="30"/>
        <item m="1" x="38"/>
        <item m="1" x="35"/>
        <item x="0"/>
        <item x="14"/>
        <item x="5"/>
        <item x="4"/>
        <item x="10"/>
        <item x="9"/>
        <item x="21"/>
        <item m="1" x="31"/>
        <item m="1" x="34"/>
        <item m="1" x="28"/>
        <item m="1" x="36"/>
        <item m="1" x="32"/>
        <item m="1" x="37"/>
        <item m="1" x="33"/>
        <item m="1" x="26"/>
        <item x="17"/>
        <item x="11"/>
        <item x="18"/>
        <item x="7"/>
        <item x="22"/>
        <item m="1" x="25"/>
        <item x="8"/>
        <item x="24"/>
        <item x="19"/>
        <item x="1"/>
        <item x="3"/>
        <item x="6"/>
        <item x="20"/>
        <item x="23"/>
      </items>
    </pivotField>
    <pivotField showAll="0" defaultSubtotal="0"/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0"/>
    <field x="10"/>
  </rowFields>
  <rowItems count="100">
    <i>
      <x/>
    </i>
    <i r="1">
      <x v="3"/>
    </i>
    <i r="1">
      <x v="10"/>
    </i>
    <i r="1">
      <x v="34"/>
    </i>
    <i>
      <x v="1"/>
    </i>
    <i r="1">
      <x v="10"/>
    </i>
    <i r="1">
      <x v="35"/>
    </i>
    <i>
      <x v="2"/>
    </i>
    <i r="1">
      <x v="10"/>
    </i>
    <i>
      <x v="3"/>
    </i>
    <i r="1">
      <x v="10"/>
    </i>
    <i r="1">
      <x v="12"/>
    </i>
    <i r="1">
      <x v="13"/>
    </i>
    <i r="1">
      <x v="28"/>
    </i>
    <i r="1">
      <x v="31"/>
    </i>
    <i r="1">
      <x v="36"/>
    </i>
    <i>
      <x v="4"/>
    </i>
    <i r="1">
      <x v="2"/>
    </i>
    <i r="1">
      <x v="10"/>
    </i>
    <i r="1">
      <x v="14"/>
    </i>
    <i r="1">
      <x v="15"/>
    </i>
    <i r="1">
      <x v="26"/>
    </i>
    <i r="1">
      <x v="36"/>
    </i>
    <i>
      <x v="5"/>
    </i>
    <i r="1">
      <x v="1"/>
    </i>
    <i r="1">
      <x v="10"/>
    </i>
    <i r="1">
      <x v="36"/>
    </i>
    <i>
      <x v="6"/>
    </i>
    <i r="1">
      <x v="10"/>
    </i>
    <i r="1">
      <x v="36"/>
    </i>
    <i>
      <x v="7"/>
    </i>
    <i r="1">
      <x v="10"/>
    </i>
    <i r="1">
      <x v="36"/>
    </i>
    <i>
      <x v="8"/>
    </i>
    <i r="1">
      <x v="10"/>
    </i>
    <i>
      <x v="9"/>
    </i>
    <i r="1">
      <x v="10"/>
    </i>
    <i r="1">
      <x v="11"/>
    </i>
    <i r="1">
      <x v="36"/>
    </i>
    <i>
      <x v="10"/>
    </i>
    <i r="1">
      <x v="10"/>
    </i>
    <i r="1">
      <x v="36"/>
    </i>
    <i>
      <x v="11"/>
    </i>
    <i r="1">
      <x v="10"/>
    </i>
    <i>
      <x v="12"/>
    </i>
    <i r="1">
      <x v="10"/>
    </i>
    <i>
      <x v="13"/>
    </i>
    <i r="1">
      <x v="5"/>
    </i>
    <i r="1">
      <x v="10"/>
    </i>
    <i r="1">
      <x v="25"/>
    </i>
    <i r="1">
      <x v="27"/>
    </i>
    <i>
      <x v="14"/>
    </i>
    <i r="1">
      <x v="6"/>
    </i>
    <i r="1">
      <x v="10"/>
    </i>
    <i>
      <x v="15"/>
    </i>
    <i r="1">
      <x v="10"/>
    </i>
    <i>
      <x v="16"/>
    </i>
    <i r="1">
      <x v="10"/>
    </i>
    <i r="1">
      <x v="33"/>
    </i>
    <i r="1">
      <x v="37"/>
    </i>
    <i>
      <x v="17"/>
    </i>
    <i r="1">
      <x v="36"/>
    </i>
    <i>
      <x v="18"/>
    </i>
    <i r="1">
      <x v="36"/>
    </i>
    <i>
      <x v="19"/>
    </i>
    <i r="1">
      <x v="10"/>
    </i>
    <i r="1">
      <x v="36"/>
    </i>
    <i>
      <x v="20"/>
    </i>
    <i r="1">
      <x v="10"/>
    </i>
    <i>
      <x v="21"/>
    </i>
    <i r="1">
      <x v="10"/>
    </i>
    <i>
      <x v="22"/>
    </i>
    <i r="1">
      <x v="10"/>
    </i>
    <i>
      <x v="23"/>
    </i>
    <i r="1">
      <x v="10"/>
    </i>
    <i>
      <x v="24"/>
    </i>
    <i r="1">
      <x v="10"/>
    </i>
    <i r="1">
      <x v="36"/>
    </i>
    <i>
      <x v="25"/>
    </i>
    <i r="1">
      <x v="10"/>
    </i>
    <i>
      <x v="27"/>
    </i>
    <i r="1">
      <x v="36"/>
    </i>
    <i>
      <x v="28"/>
    </i>
    <i r="1">
      <x v="36"/>
    </i>
    <i>
      <x v="29"/>
    </i>
    <i r="1">
      <x v="10"/>
    </i>
    <i r="1">
      <x v="16"/>
    </i>
    <i r="1">
      <x v="29"/>
    </i>
    <i r="1">
      <x v="32"/>
    </i>
    <i r="1">
      <x v="36"/>
    </i>
    <i r="1">
      <x v="38"/>
    </i>
    <i>
      <x v="30"/>
    </i>
    <i r="1">
      <x v="10"/>
    </i>
    <i>
      <x v="31"/>
    </i>
    <i r="1">
      <x v="10"/>
    </i>
    <i>
      <x v="32"/>
    </i>
    <i r="1">
      <x v="10"/>
    </i>
    <i>
      <x v="33"/>
    </i>
    <i r="1">
      <x v="3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 Schválený rozpočet 2024" fld="13" baseField="0" baseItem="0"/>
    <dataField name=" Upravený rozpočet 2024" fld="14" baseField="0" baseItem="0"/>
    <dataField name="Schválený rozpočet 2025" fld="15" baseField="0" baseItem="0"/>
  </dataFields>
  <formats count="3">
    <format dxfId="540">
      <pivotArea outline="0" collapsedLevelsAreSubtotals="1" fieldPosition="0"/>
    </format>
    <format dxfId="539">
      <pivotArea outline="0" collapsedLevelsAreSubtotals="1" fieldPosition="0"/>
    </format>
    <format dxfId="53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9000000}" name="Kontingenční tabulka14" cacheId="22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>
  <location ref="A5:D50" firstHeaderRow="0" firstDataRow="1" firstDataCol="1" rowPageCount="1" colPageCount="1"/>
  <pivotFields count="16">
    <pivotField axis="axisRow" showAll="0" sortType="ascending">
      <items count="36">
        <item sd="0" x="0"/>
        <item sd="0" x="1"/>
        <item sd="0" x="2"/>
        <item sd="0" x="3"/>
        <item sd="0" x="4"/>
        <item sd="0" x="5"/>
        <item sd="0" x="6"/>
        <item sd="0" x="8"/>
        <item sd="0" x="7"/>
        <item sd="0" x="9"/>
        <item sd="0" x="10"/>
        <item sd="0" x="11"/>
        <item sd="0" x="14"/>
        <item sd="0" x="13"/>
        <item sd="0" x="12"/>
        <item sd="0" x="15"/>
        <item sd="0" x="16"/>
        <item sd="0" x="19"/>
        <item sd="0" x="20"/>
        <item sd="0" x="17"/>
        <item sd="0" x="18"/>
        <item sd="0" x="21"/>
        <item sd="0" x="22"/>
        <item sd="0" x="23"/>
        <item sd="0" x="24"/>
        <item sd="0" x="25"/>
        <item m="1" x="34"/>
        <item sd="0" x="27"/>
        <item sd="0" x="26"/>
        <item sd="0" x="28"/>
        <item sd="0" x="29"/>
        <item sd="0" x="30"/>
        <item sd="0" x="31"/>
        <item sd="0" x="32"/>
        <item m="1" x="33"/>
        <item t="default"/>
      </items>
    </pivotField>
    <pivotField showAll="0" defaultSubtotal="0"/>
    <pivotField numFmtId="1" showAll="0" defaultSubtotal="0"/>
    <pivotField axis="axisRow" showAll="0">
      <items count="150">
        <item m="1" x="144"/>
        <item x="65"/>
        <item x="128"/>
        <item x="54"/>
        <item x="109"/>
        <item x="39"/>
        <item x="8"/>
        <item x="56"/>
        <item x="92"/>
        <item m="1" x="137"/>
        <item m="1" x="138"/>
        <item m="1" x="147"/>
        <item x="58"/>
        <item x="98"/>
        <item x="69"/>
        <item x="48"/>
        <item x="33"/>
        <item x="80"/>
        <item x="130"/>
        <item x="36"/>
        <item x="66"/>
        <item x="42"/>
        <item x="37"/>
        <item x="62"/>
        <item x="127"/>
        <item x="84"/>
        <item x="99"/>
        <item x="43"/>
        <item x="41"/>
        <item x="70"/>
        <item m="1" x="136"/>
        <item x="75"/>
        <item x="52"/>
        <item x="31"/>
        <item x="57"/>
        <item x="118"/>
        <item x="67"/>
        <item x="18"/>
        <item x="32"/>
        <item x="90"/>
        <item x="102"/>
        <item x="29"/>
        <item x="95"/>
        <item m="1" x="143"/>
        <item m="1" x="148"/>
        <item x="122"/>
        <item x="97"/>
        <item x="86"/>
        <item m="1" x="139"/>
        <item m="1" x="132"/>
        <item m="1" x="145"/>
        <item x="61"/>
        <item x="121"/>
        <item x="107"/>
        <item x="0"/>
        <item x="1"/>
        <item x="49"/>
        <item x="111"/>
        <item x="106"/>
        <item m="1" x="142"/>
        <item x="96"/>
        <item x="73"/>
        <item x="81"/>
        <item x="129"/>
        <item x="40"/>
        <item x="100"/>
        <item x="103"/>
        <item x="76"/>
        <item x="46"/>
        <item x="108"/>
        <item m="1" x="135"/>
        <item x="123"/>
        <item x="22"/>
        <item x="19"/>
        <item x="74"/>
        <item x="12"/>
        <item x="21"/>
        <item m="1" x="141"/>
        <item x="10"/>
        <item x="34"/>
        <item x="87"/>
        <item x="93"/>
        <item x="72"/>
        <item x="35"/>
        <item m="1" x="146"/>
        <item m="1" x="134"/>
        <item x="71"/>
        <item x="104"/>
        <item x="28"/>
        <item x="115"/>
        <item x="101"/>
        <item x="120"/>
        <item x="82"/>
        <item x="20"/>
        <item x="25"/>
        <item x="26"/>
        <item x="2"/>
        <item x="38"/>
        <item x="119"/>
        <item m="1" x="140"/>
        <item x="88"/>
        <item x="44"/>
        <item x="77"/>
        <item x="30"/>
        <item x="110"/>
        <item x="116"/>
        <item x="68"/>
        <item x="94"/>
        <item x="59"/>
        <item x="27"/>
        <item x="6"/>
        <item x="50"/>
        <item x="5"/>
        <item x="124"/>
        <item x="125"/>
        <item x="126"/>
        <item x="51"/>
        <item x="4"/>
        <item x="60"/>
        <item x="89"/>
        <item x="3"/>
        <item x="15"/>
        <item x="105"/>
        <item x="13"/>
        <item x="14"/>
        <item x="23"/>
        <item x="24"/>
        <item x="91"/>
        <item x="64"/>
        <item x="45"/>
        <item x="78"/>
        <item x="79"/>
        <item x="83"/>
        <item m="1" x="131"/>
        <item x="11"/>
        <item x="9"/>
        <item x="47"/>
        <item x="55"/>
        <item m="1" x="133"/>
        <item x="63"/>
        <item x="112"/>
        <item x="114"/>
        <item x="117"/>
        <item x="17"/>
        <item x="85"/>
        <item x="7"/>
        <item x="16"/>
        <item x="113"/>
        <item x="53"/>
        <item t="default"/>
      </items>
    </pivotField>
    <pivotField showAll="0" defaultSubtotal="0"/>
    <pivotField showAll="0" defaultSubtotal="0"/>
    <pivotField showAll="0" defaultSubtotal="0"/>
    <pivotField showAll="0"/>
    <pivotField showAll="0" defaultSubtotal="0"/>
    <pivotField axis="axisPage" showAll="0">
      <items count="10">
        <item m="1" x="8"/>
        <item x="1"/>
        <item x="0"/>
        <item x="2"/>
        <item x="6"/>
        <item m="1" x="7"/>
        <item x="5"/>
        <item x="3"/>
        <item x="4"/>
        <item t="default"/>
      </items>
    </pivotField>
    <pivotField axis="axisRow" showAll="0" sortType="ascending" defaultSubtotal="0">
      <items count="39">
        <item sd="0" m="1" x="29"/>
        <item sd="0" x="13"/>
        <item sd="0" x="12"/>
        <item x="2"/>
        <item x="22"/>
        <item m="1" x="27"/>
        <item sd="0" x="16"/>
        <item sd="0" x="15"/>
        <item m="1" x="30"/>
        <item sd="0" m="1" x="38"/>
        <item m="1" x="25"/>
        <item sd="0" m="1" x="35"/>
        <item sd="0" x="0"/>
        <item x="14"/>
        <item x="5"/>
        <item x="4"/>
        <item x="10"/>
        <item x="9"/>
        <item x="21"/>
        <item sd="0" m="1" x="31"/>
        <item sd="0" m="1" x="34"/>
        <item sd="0" m="1" x="28"/>
        <item sd="0" m="1" x="36"/>
        <item m="1" x="32"/>
        <item sd="0" m="1" x="37"/>
        <item x="24"/>
        <item sd="0" m="1" x="33"/>
        <item x="3"/>
        <item sd="0" m="1" x="26"/>
        <item x="23"/>
        <item x="18"/>
        <item x="20"/>
        <item x="6"/>
        <item x="19"/>
        <item x="1"/>
        <item x="8"/>
        <item x="17"/>
        <item x="7"/>
        <item x="11"/>
      </items>
    </pivotField>
    <pivotField showAll="0" defaultSubtotal="0"/>
    <pivotField axis="axisRow" showAll="0">
      <items count="4">
        <item x="0"/>
        <item x="1"/>
        <item sd="0" m="1" x="2"/>
        <item t="default"/>
      </items>
    </pivotField>
    <pivotField dataField="1" numFmtId="3" showAll="0" defaultSubtotal="0"/>
    <pivotField dataField="1" numFmtId="3" showAll="0" defaultSubtotal="0"/>
    <pivotField dataField="1" numFmtId="3" showAll="0" defaultSubtotal="0"/>
  </pivotFields>
  <rowFields count="4">
    <field x="12"/>
    <field x="0"/>
    <field x="10"/>
    <field x="3"/>
  </rowFields>
  <rowItems count="45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>
      <x v="1"/>
    </i>
    <i r="1">
      <x/>
    </i>
    <i r="1">
      <x v="1"/>
    </i>
    <i r="1">
      <x v="3"/>
    </i>
    <i r="1">
      <x v="4"/>
    </i>
    <i r="1">
      <x v="5"/>
    </i>
    <i r="1">
      <x v="12"/>
    </i>
    <i r="1">
      <x v="13"/>
    </i>
    <i r="1">
      <x v="14"/>
    </i>
    <i r="1">
      <x v="16"/>
    </i>
    <i r="1">
      <x v="24"/>
    </i>
    <i r="1">
      <x v="29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9" hier="-1"/>
  </pageFields>
  <dataFields count="3">
    <dataField name=" Schválený rozpočet 2024" fld="13" baseField="0" baseItem="0"/>
    <dataField name=" Upravený rozpočet 2024" fld="14" baseField="0" baseItem="0"/>
    <dataField name="Schválený rozpočet 2025" fld="15" baseField="0" baseItem="0"/>
  </dataFields>
  <formats count="3">
    <format dxfId="341">
      <pivotArea outline="0" collapsedLevelsAreSubtotals="1" fieldPosition="0"/>
    </format>
    <format dxfId="340">
      <pivotArea outline="0" collapsedLevelsAreSubtotals="1" fieldPosition="0"/>
    </format>
    <format dxfId="339">
      <pivotArea dataOnly="0" labelOnly="1" outline="0" fieldPosition="0">
        <references count="1">
          <reference field="9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A000000}" name="Kontingenční tabulka1" cacheId="32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ODPA POL rozpočtové skladby">
  <location ref="A3:B83" firstHeaderRow="1" firstDataRow="1" firstDataCol="1"/>
  <pivotFields count="13">
    <pivotField showAll="0"/>
    <pivotField axis="axisRow" showAll="0">
      <items count="12">
        <item x="0"/>
        <item x="7"/>
        <item x="8"/>
        <item x="6"/>
        <item x="2"/>
        <item x="5"/>
        <item x="3"/>
        <item m="1" x="10"/>
        <item x="9"/>
        <item x="4"/>
        <item x="1"/>
        <item t="default"/>
      </items>
    </pivotField>
    <pivotField axis="axisRow" showAll="0">
      <items count="8">
        <item x="0"/>
        <item x="1"/>
        <item x="2"/>
        <item x="3"/>
        <item m="1" x="4"/>
        <item m="1" x="6"/>
        <item m="1" x="5"/>
        <item t="default"/>
      </items>
    </pivotField>
    <pivotField showAll="0"/>
    <pivotField axis="axisRow" showAll="0">
      <items count="12">
        <item x="2"/>
        <item x="4"/>
        <item x="3"/>
        <item x="1"/>
        <item x="9"/>
        <item x="10"/>
        <item x="0"/>
        <item x="8"/>
        <item x="7"/>
        <item x="5"/>
        <item x="6"/>
        <item t="default"/>
      </items>
    </pivotField>
    <pivotField axis="axisRow" numFmtId="49" showAll="0">
      <items count="19">
        <item x="2"/>
        <item x="3"/>
        <item x="4"/>
        <item x="1"/>
        <item x="0"/>
        <item x="6"/>
        <item x="10"/>
        <item x="5"/>
        <item x="9"/>
        <item m="1" x="16"/>
        <item x="12"/>
        <item x="15"/>
        <item x="13"/>
        <item m="1" x="17"/>
        <item x="8"/>
        <item x="7"/>
        <item x="11"/>
        <item x="14"/>
        <item t="default"/>
      </items>
    </pivotField>
    <pivotField axis="axisRow" numFmtId="49" showAll="0">
      <items count="7">
        <item x="4"/>
        <item x="1"/>
        <item x="2"/>
        <item x="0"/>
        <item x="5"/>
        <item x="3"/>
        <item t="default"/>
      </items>
    </pivotField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showAll="0" defaultSubtotal="0"/>
  </pivotFields>
  <rowFields count="5">
    <field x="2"/>
    <field x="1"/>
    <field x="4"/>
    <field x="5"/>
    <field x="6"/>
  </rowFields>
  <rowItems count="80">
    <i>
      <x/>
    </i>
    <i r="1">
      <x/>
    </i>
    <i r="2">
      <x v="6"/>
    </i>
    <i r="3">
      <x v="4"/>
    </i>
    <i r="4">
      <x v="3"/>
    </i>
    <i r="1">
      <x v="4"/>
    </i>
    <i r="2">
      <x v="6"/>
    </i>
    <i r="3">
      <x/>
    </i>
    <i r="4">
      <x v="3"/>
    </i>
    <i r="3">
      <x v="1"/>
    </i>
    <i r="4">
      <x v="3"/>
    </i>
    <i r="3">
      <x v="2"/>
    </i>
    <i r="4">
      <x v="3"/>
    </i>
    <i r="1">
      <x v="10"/>
    </i>
    <i r="2">
      <x v="6"/>
    </i>
    <i r="3">
      <x v="3"/>
    </i>
    <i r="4">
      <x v="3"/>
    </i>
    <i>
      <x v="1"/>
    </i>
    <i r="1">
      <x v="5"/>
    </i>
    <i r="2">
      <x v="1"/>
    </i>
    <i r="3">
      <x v="8"/>
    </i>
    <i r="4">
      <x/>
    </i>
    <i r="2">
      <x v="3"/>
    </i>
    <i r="3">
      <x v="16"/>
    </i>
    <i r="4">
      <x v="3"/>
    </i>
    <i r="2">
      <x v="4"/>
    </i>
    <i r="3">
      <x v="6"/>
    </i>
    <i r="4">
      <x v="4"/>
    </i>
    <i r="2">
      <x v="7"/>
    </i>
    <i r="3">
      <x v="8"/>
    </i>
    <i r="4">
      <x v="3"/>
    </i>
    <i r="2">
      <x v="8"/>
    </i>
    <i r="3">
      <x v="14"/>
    </i>
    <i r="4">
      <x v="5"/>
    </i>
    <i r="2">
      <x v="10"/>
    </i>
    <i r="3">
      <x v="15"/>
    </i>
    <i r="4">
      <x v="5"/>
    </i>
    <i r="1">
      <x v="6"/>
    </i>
    <i r="2">
      <x v="3"/>
    </i>
    <i r="3">
      <x v="7"/>
    </i>
    <i r="4">
      <x v="3"/>
    </i>
    <i r="1">
      <x v="9"/>
    </i>
    <i r="2">
      <x/>
    </i>
    <i r="3">
      <x v="5"/>
    </i>
    <i r="4">
      <x v="1"/>
    </i>
    <i r="2">
      <x v="1"/>
    </i>
    <i r="3">
      <x v="5"/>
    </i>
    <i r="4">
      <x v="1"/>
    </i>
    <i r="2">
      <x v="2"/>
    </i>
    <i r="3">
      <x v="5"/>
    </i>
    <i r="4">
      <x v="2"/>
    </i>
    <i r="2">
      <x v="3"/>
    </i>
    <i r="3">
      <x v="5"/>
    </i>
    <i r="4">
      <x v="3"/>
    </i>
    <i r="2">
      <x v="9"/>
    </i>
    <i r="3">
      <x v="5"/>
    </i>
    <i r="4">
      <x v="1"/>
    </i>
    <i>
      <x v="2"/>
    </i>
    <i r="1">
      <x v="3"/>
    </i>
    <i r="2">
      <x v="3"/>
    </i>
    <i r="3">
      <x v="10"/>
    </i>
    <i r="4">
      <x v="4"/>
    </i>
    <i>
      <x v="3"/>
    </i>
    <i r="1">
      <x v="1"/>
    </i>
    <i r="2">
      <x v="5"/>
    </i>
    <i r="3">
      <x v="12"/>
    </i>
    <i r="4">
      <x v="4"/>
    </i>
    <i r="3">
      <x v="17"/>
    </i>
    <i r="4">
      <x v="4"/>
    </i>
    <i r="1">
      <x v="2"/>
    </i>
    <i r="2">
      <x v="5"/>
    </i>
    <i r="3">
      <x v="12"/>
    </i>
    <i r="4">
      <x v="4"/>
    </i>
    <i r="3">
      <x v="17"/>
    </i>
    <i r="4">
      <x v="4"/>
    </i>
    <i r="1">
      <x v="8"/>
    </i>
    <i r="2">
      <x v="5"/>
    </i>
    <i r="3">
      <x v="11"/>
    </i>
    <i r="4">
      <x v="4"/>
    </i>
    <i t="grand">
      <x/>
    </i>
  </rowItems>
  <colItems count="1">
    <i/>
  </colItems>
  <dataFields count="1">
    <dataField name="Součet z Návrh rozpočtu 2025" fld="9" baseField="2" baseItem="0" numFmtId="3"/>
  </dataFields>
  <formats count="4">
    <format dxfId="338">
      <pivotArea outline="0" collapsedLevelsAreSubtotals="1" fieldPosition="0"/>
    </format>
    <format dxfId="337">
      <pivotArea outline="0" collapsedLevelsAreSubtotals="1" fieldPosition="0"/>
    </format>
    <format dxfId="336">
      <pivotArea dataOnly="0" labelOnly="1" outline="0" axis="axisValues" fieldPosition="0"/>
    </format>
    <format dxfId="335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B000000}" name="Kontingenční tabulka14" cacheId="22" applyNumberFormats="0" applyBorderFormats="0" applyFontFormats="0" applyPatternFormats="0" applyAlignmentFormats="0" applyWidthHeightFormats="1" dataCaption="Hodnoty" updatedVersion="8" minRefreshableVersion="3" useAutoFormatting="1" colGrandTotals="0" itemPrintTitles="1" createdVersion="6" indent="2" outline="1" outlineData="1" multipleFieldFilters="0" rowHeaderCaption="ODPA POL ORJ rozpočtové skladby">
  <location ref="A5:A39" firstHeaderRow="1" firstDataRow="1" firstDataCol="1" rowPageCount="1" colPageCount="1"/>
  <pivotFields count="16">
    <pivotField axis="axisRow" showAll="0">
      <items count="36">
        <item sd="0" x="0"/>
        <item sd="0" x="1"/>
        <item sd="0" x="2"/>
        <item sd="0" x="3"/>
        <item sd="0" x="4"/>
        <item sd="0" x="5"/>
        <item sd="0" x="6"/>
        <item sd="0" x="8"/>
        <item sd="0" x="7"/>
        <item sd="0" x="9"/>
        <item sd="0" x="10"/>
        <item sd="0" x="11"/>
        <item sd="0" x="14"/>
        <item sd="0" x="13"/>
        <item sd="0" x="12"/>
        <item sd="0" x="15"/>
        <item sd="0" x="16"/>
        <item sd="0" x="19"/>
        <item sd="0" x="20"/>
        <item sd="0" x="17"/>
        <item sd="0" x="18"/>
        <item sd="0" x="21"/>
        <item sd="0" x="22"/>
        <item sd="0" x="23"/>
        <item sd="0" x="24"/>
        <item sd="0" x="25"/>
        <item sd="0" m="1" x="34"/>
        <item sd="0" x="27"/>
        <item sd="0" x="26"/>
        <item sd="0" x="28"/>
        <item sd="0" x="29"/>
        <item sd="0" x="30"/>
        <item sd="0" x="31"/>
        <item sd="0" x="32"/>
        <item m="1" x="33"/>
        <item t="default"/>
      </items>
    </pivotField>
    <pivotField showAll="0" defaultSubtotal="0"/>
    <pivotField axis="axisRow" numFmtId="1" showAll="0" defaultSubtotal="0">
      <items count="40">
        <item x="16"/>
        <item x="14"/>
        <item x="18"/>
        <item x="19"/>
        <item x="20"/>
        <item x="22"/>
        <item x="6"/>
        <item x="7"/>
        <item x="8"/>
        <item x="35"/>
        <item x="9"/>
        <item x="13"/>
        <item x="17"/>
        <item x="23"/>
        <item x="24"/>
        <item x="37"/>
        <item x="25"/>
        <item x="26"/>
        <item x="27"/>
        <item x="1"/>
        <item x="0"/>
        <item x="28"/>
        <item x="29"/>
        <item x="36"/>
        <item x="11"/>
        <item x="12"/>
        <item x="31"/>
        <item x="10"/>
        <item x="15"/>
        <item x="3"/>
        <item x="4"/>
        <item x="38"/>
        <item x="21"/>
        <item x="30"/>
        <item x="2"/>
        <item x="33"/>
        <item x="34"/>
        <item x="5"/>
        <item m="1" x="39"/>
        <item x="32"/>
      </items>
    </pivotField>
    <pivotField axis="axisRow" showAll="0">
      <items count="150">
        <item m="1" x="144"/>
        <item x="65"/>
        <item x="128"/>
        <item x="54"/>
        <item x="109"/>
        <item x="39"/>
        <item x="8"/>
        <item x="56"/>
        <item x="92"/>
        <item m="1" x="137"/>
        <item m="1" x="138"/>
        <item m="1" x="147"/>
        <item x="58"/>
        <item x="98"/>
        <item x="69"/>
        <item x="48"/>
        <item x="33"/>
        <item x="80"/>
        <item x="130"/>
        <item x="36"/>
        <item x="66"/>
        <item x="42"/>
        <item x="37"/>
        <item x="62"/>
        <item x="127"/>
        <item x="84"/>
        <item x="99"/>
        <item x="43"/>
        <item x="41"/>
        <item x="70"/>
        <item m="1" x="136"/>
        <item x="75"/>
        <item x="52"/>
        <item x="31"/>
        <item x="57"/>
        <item x="118"/>
        <item x="67"/>
        <item x="18"/>
        <item x="32"/>
        <item x="90"/>
        <item x="102"/>
        <item x="29"/>
        <item x="95"/>
        <item m="1" x="143"/>
        <item m="1" x="148"/>
        <item x="122"/>
        <item x="97"/>
        <item x="86"/>
        <item m="1" x="139"/>
        <item m="1" x="132"/>
        <item m="1" x="145"/>
        <item x="61"/>
        <item x="121"/>
        <item x="107"/>
        <item x="0"/>
        <item x="5"/>
        <item x="1"/>
        <item x="49"/>
        <item x="111"/>
        <item x="106"/>
        <item m="1" x="142"/>
        <item x="96"/>
        <item x="73"/>
        <item x="81"/>
        <item x="129"/>
        <item x="40"/>
        <item x="100"/>
        <item x="103"/>
        <item x="76"/>
        <item x="46"/>
        <item x="108"/>
        <item m="1" x="135"/>
        <item x="123"/>
        <item x="22"/>
        <item x="19"/>
        <item x="74"/>
        <item x="12"/>
        <item x="21"/>
        <item m="1" x="141"/>
        <item x="10"/>
        <item x="50"/>
        <item x="34"/>
        <item x="87"/>
        <item x="93"/>
        <item x="72"/>
        <item x="35"/>
        <item m="1" x="146"/>
        <item x="126"/>
        <item x="124"/>
        <item x="125"/>
        <item m="1" x="134"/>
        <item x="71"/>
        <item x="104"/>
        <item x="28"/>
        <item x="115"/>
        <item x="101"/>
        <item x="120"/>
        <item x="82"/>
        <item x="20"/>
        <item x="25"/>
        <item x="26"/>
        <item x="2"/>
        <item x="38"/>
        <item x="119"/>
        <item m="1" x="140"/>
        <item x="88"/>
        <item x="44"/>
        <item x="77"/>
        <item x="30"/>
        <item x="110"/>
        <item x="116"/>
        <item x="68"/>
        <item x="94"/>
        <item x="59"/>
        <item x="27"/>
        <item x="6"/>
        <item x="51"/>
        <item x="4"/>
        <item x="60"/>
        <item x="89"/>
        <item x="3"/>
        <item x="15"/>
        <item x="105"/>
        <item x="13"/>
        <item x="14"/>
        <item x="23"/>
        <item x="24"/>
        <item x="91"/>
        <item x="64"/>
        <item x="45"/>
        <item x="78"/>
        <item x="79"/>
        <item x="83"/>
        <item m="1" x="131"/>
        <item x="11"/>
        <item x="9"/>
        <item x="47"/>
        <item x="55"/>
        <item m="1" x="133"/>
        <item x="63"/>
        <item x="112"/>
        <item x="114"/>
        <item x="117"/>
        <item x="17"/>
        <item x="85"/>
        <item x="7"/>
        <item x="16"/>
        <item x="113"/>
        <item x="53"/>
        <item t="default"/>
      </items>
    </pivotField>
    <pivotField showAll="0" defaultSubtotal="0"/>
    <pivotField axis="axisRow" showAll="0">
      <items count="22">
        <item x="9"/>
        <item x="0"/>
        <item x="1"/>
        <item x="2"/>
        <item x="10"/>
        <item x="11"/>
        <item x="12"/>
        <item x="14"/>
        <item x="13"/>
        <item x="6"/>
        <item x="3"/>
        <item x="4"/>
        <item x="5"/>
        <item x="16"/>
        <item x="15"/>
        <item x="7"/>
        <item x="8"/>
        <item x="17"/>
        <item x="19"/>
        <item x="18"/>
        <item x="20"/>
        <item t="default"/>
      </items>
    </pivotField>
    <pivotField axis="axisRow" showAll="0" defaultSubtotal="0">
      <items count="7">
        <item x="0"/>
        <item x="2"/>
        <item x="4"/>
        <item x="1"/>
        <item x="5"/>
        <item x="3"/>
        <item x="6"/>
      </items>
    </pivotField>
    <pivotField showAll="0"/>
    <pivotField axis="axisPage" showAll="0" defaultSubtotal="0">
      <items count="9">
        <item m="1" x="8"/>
        <item x="1"/>
        <item x="0"/>
        <item x="2"/>
        <item x="6"/>
        <item m="1" x="7"/>
        <item x="5"/>
        <item x="3"/>
        <item x="4"/>
      </items>
    </pivotField>
    <pivotField showAll="0"/>
    <pivotField showAll="0" defaultSubtotal="0"/>
    <pivotField showAll="0" defaultSubtotal="0"/>
    <pivotField showAll="0"/>
    <pivotField numFmtId="3" showAll="0" defaultSubtotal="0"/>
    <pivotField numFmtId="3" showAll="0" defaultSubtotal="0"/>
    <pivotField numFmtId="3" showAll="0" defaultSubtotal="0"/>
  </pivotFields>
  <rowFields count="5">
    <field x="0"/>
    <field x="2"/>
    <field x="5"/>
    <field x="3"/>
    <field x="6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Items count="1">
    <i/>
  </colItems>
  <pageFields count="1">
    <pageField fld="8" hier="-1"/>
  </pageFields>
  <formats count="3">
    <format dxfId="334">
      <pivotArea outline="0" collapsedLevelsAreSubtotals="1" fieldPosition="0"/>
    </format>
    <format dxfId="333">
      <pivotArea outline="0" collapsedLevelsAreSubtotals="1" fieldPosition="0"/>
    </format>
    <format dxfId="332">
      <pivotArea dataOnly="0" labelOnly="1" outline="0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2000000}" name="Kontingenční tabulka5" cacheId="10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Krytí Salda příjmů a výdajů rozpočtu">
  <location ref="A127:D133" firstHeaderRow="0" firstDataRow="1" firstDataCol="1"/>
  <pivotFields count="10">
    <pivotField axis="axisRow" showAll="0">
      <items count="6">
        <item x="0"/>
        <item x="3"/>
        <item x="1"/>
        <item x="4"/>
        <item x="2"/>
        <item t="default"/>
      </items>
    </pivotField>
    <pivotField showAll="0"/>
    <pivotField showAll="0"/>
    <pivotField showAll="0"/>
    <pivotField showAll="0"/>
    <pivotField showAll="0"/>
    <pivotField numFmtId="49" showAll="0"/>
    <pivotField dataField="1" showAll="0" defaultSubtotal="0"/>
    <pivotField dataField="1" showAll="0" defaultSubtotal="0"/>
    <pivotField dataField="1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7" baseField="0" baseItem="0"/>
    <dataField name=" Upravený rozpočet 2024" fld="8" baseField="0" baseItem="0"/>
    <dataField name=" Návrh rozpočtu 2025" fld="9" baseField="0" baseItem="0"/>
  </dataFields>
  <formats count="5">
    <format dxfId="545">
      <pivotArea field="0" type="button" dataOnly="0" labelOnly="1" outline="0" axis="axisRow" fieldPosition="0"/>
    </format>
    <format dxfId="544">
      <pivotArea outline="0" collapsedLevelsAreSubtotals="1" fieldPosition="0"/>
    </format>
    <format dxfId="543">
      <pivotArea dataOnly="0" labelOnly="1" fieldPosition="0">
        <references count="1">
          <reference field="0" count="0"/>
        </references>
      </pivotArea>
    </format>
    <format dxfId="542">
      <pivotArea dataOnly="0" labelOnly="1" fieldPosition="0">
        <references count="1">
          <reference field="0" count="0"/>
        </references>
      </pivotArea>
    </format>
    <format dxfId="54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1000000}" name="Kontingenční tabulka3" cacheId="32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 rowHeaderCaption="Příjmy rozpočtu">
  <location ref="A4:D19" firstHeaderRow="0" firstDataRow="1" firstDataCol="1"/>
  <pivotFields count="13">
    <pivotField showAll="0"/>
    <pivotField axis="axisRow" showAll="0">
      <items count="12">
        <item x="0"/>
        <item x="7"/>
        <item x="8"/>
        <item x="3"/>
        <item m="1" x="10"/>
        <item x="4"/>
        <item x="5"/>
        <item x="1"/>
        <item x="2"/>
        <item x="6"/>
        <item x="9"/>
        <item t="default"/>
      </items>
    </pivotField>
    <pivotField axis="axisRow" showAll="0">
      <items count="8">
        <item m="1" x="4"/>
        <item m="1" x="6"/>
        <item m="1" x="5"/>
        <item x="0"/>
        <item x="1"/>
        <item x="2"/>
        <item x="3"/>
        <item t="default"/>
      </items>
    </pivotField>
    <pivotField showAll="0"/>
    <pivotField numFmtId="1" showAll="0"/>
    <pivotField numFmtId="1" showAll="0"/>
    <pivotField numFmtId="1" showAll="0"/>
    <pivotField dataField="1" showAll="0" defaultSubtotal="0"/>
    <pivotField dataField="1" showAll="0" defaultSubtotal="0"/>
    <pivotField dataField="1" showAll="0" defaultSubtotal="0"/>
    <pivotField showAll="0" defaultSubtotal="0"/>
    <pivotField showAll="0" defaultSubtotal="0"/>
    <pivotField showAll="0" defaultSubtotal="0"/>
  </pivotFields>
  <rowFields count="2">
    <field x="2"/>
    <field x="1"/>
  </rowFields>
  <rowItems count="15">
    <i>
      <x v="3"/>
    </i>
    <i r="1">
      <x/>
    </i>
    <i r="1">
      <x v="7"/>
    </i>
    <i r="1">
      <x v="8"/>
    </i>
    <i>
      <x v="4"/>
    </i>
    <i r="1">
      <x v="3"/>
    </i>
    <i r="1">
      <x v="5"/>
    </i>
    <i r="1">
      <x v="6"/>
    </i>
    <i>
      <x v="5"/>
    </i>
    <i r="1">
      <x v="9"/>
    </i>
    <i>
      <x v="6"/>
    </i>
    <i r="1">
      <x v="1"/>
    </i>
    <i r="1">
      <x v="2"/>
    </i>
    <i r="1">
      <x v="1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7" baseField="1" baseItem="3"/>
    <dataField name=" Upravený rozpočet 2024" fld="8" baseField="0" baseItem="0"/>
    <dataField name="Schválený rozpočet 2025" fld="9" baseField="2" baseItem="3"/>
  </dataFields>
  <formats count="3">
    <format dxfId="548">
      <pivotArea outline="0" collapsedLevelsAreSubtotals="1" fieldPosition="0"/>
    </format>
    <format dxfId="547">
      <pivotArea outline="0" collapsedLevelsAreSubtotals="1" fieldPosition="0"/>
    </format>
    <format dxfId="54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3000000}" name="Kontingenční tabulka2" cacheId="32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>
  <location ref="A3:D59" firstHeaderRow="0" firstDataRow="1" firstDataCol="1"/>
  <pivotFields count="13">
    <pivotField axis="axisRow" showAll="0">
      <items count="37">
        <item x="0"/>
        <item x="13"/>
        <item x="29"/>
        <item x="7"/>
        <item x="27"/>
        <item x="16"/>
        <item x="6"/>
        <item x="8"/>
        <item x="3"/>
        <item x="4"/>
        <item x="2"/>
        <item m="1" x="35"/>
        <item x="15"/>
        <item x="18"/>
        <item x="5"/>
        <item m="1" x="31"/>
        <item x="1"/>
        <item m="1" x="34"/>
        <item m="1" x="33"/>
        <item x="14"/>
        <item x="10"/>
        <item x="30"/>
        <item m="1" x="32"/>
        <item x="17"/>
        <item x="12"/>
        <item x="20"/>
        <item x="21"/>
        <item x="19"/>
        <item x="22"/>
        <item x="9"/>
        <item x="25"/>
        <item x="23"/>
        <item x="24"/>
        <item x="28"/>
        <item x="11"/>
        <item x="26"/>
        <item t="default"/>
      </items>
    </pivotField>
    <pivotField axis="axisRow" showAll="0">
      <items count="12">
        <item x="0"/>
        <item x="7"/>
        <item x="8"/>
        <item x="2"/>
        <item x="5"/>
        <item x="3"/>
        <item m="1" x="10"/>
        <item x="4"/>
        <item x="1"/>
        <item x="6"/>
        <item x="9"/>
        <item t="default"/>
      </items>
    </pivotField>
    <pivotField axis="axisRow" showAll="0">
      <items count="8">
        <item m="1" x="4"/>
        <item m="1" x="6"/>
        <item m="1" x="5"/>
        <item x="0"/>
        <item x="1"/>
        <item x="2"/>
        <item x="3"/>
        <item t="default"/>
      </items>
    </pivotField>
    <pivotField axis="axisRow" showAll="0">
      <items count="4">
        <item m="1" x="2"/>
        <item x="1"/>
        <item x="0"/>
        <item t="default"/>
      </items>
    </pivotField>
    <pivotField numFmtId="1" showAll="0"/>
    <pivotField numFmtId="1" showAll="0"/>
    <pivotField numFmtId="1" showAll="0"/>
    <pivotField dataField="1" showAll="0" defaultSubtotal="0"/>
    <pivotField dataField="1" showAll="0" defaultSubtotal="0"/>
    <pivotField dataField="1" showAll="0" defaultSubtotal="0"/>
    <pivotField showAll="0" defaultSubtotal="0"/>
    <pivotField showAll="0" defaultSubtotal="0"/>
    <pivotField showAll="0" defaultSubtotal="0"/>
  </pivotFields>
  <rowFields count="4">
    <field x="2"/>
    <field x="3"/>
    <field x="1"/>
    <field x="0"/>
  </rowFields>
  <rowItems count="56">
    <i>
      <x v="3"/>
    </i>
    <i r="1">
      <x v="2"/>
    </i>
    <i r="2">
      <x/>
    </i>
    <i r="3">
      <x/>
    </i>
    <i r="2">
      <x v="3"/>
    </i>
    <i r="3">
      <x v="8"/>
    </i>
    <i r="3">
      <x v="9"/>
    </i>
    <i r="3">
      <x v="10"/>
    </i>
    <i r="2">
      <x v="8"/>
    </i>
    <i r="3">
      <x v="16"/>
    </i>
    <i>
      <x v="4"/>
    </i>
    <i r="1">
      <x v="2"/>
    </i>
    <i r="2">
      <x v="4"/>
    </i>
    <i r="3">
      <x v="1"/>
    </i>
    <i r="3">
      <x v="12"/>
    </i>
    <i r="3">
      <x v="19"/>
    </i>
    <i r="3">
      <x v="24"/>
    </i>
    <i r="3">
      <x v="34"/>
    </i>
    <i r="2">
      <x v="5"/>
    </i>
    <i r="3">
      <x v="14"/>
    </i>
    <i r="2">
      <x v="7"/>
    </i>
    <i r="3">
      <x v="3"/>
    </i>
    <i r="3">
      <x v="6"/>
    </i>
    <i r="3">
      <x v="7"/>
    </i>
    <i r="3">
      <x v="20"/>
    </i>
    <i r="3">
      <x v="29"/>
    </i>
    <i>
      <x v="5"/>
    </i>
    <i r="1">
      <x v="2"/>
    </i>
    <i r="2">
      <x v="9"/>
    </i>
    <i r="3">
      <x v="5"/>
    </i>
    <i>
      <x v="6"/>
    </i>
    <i r="1">
      <x v="1"/>
    </i>
    <i r="2">
      <x v="1"/>
    </i>
    <i r="3">
      <x v="2"/>
    </i>
    <i r="3">
      <x v="4"/>
    </i>
    <i r="3">
      <x v="13"/>
    </i>
    <i r="3">
      <x v="25"/>
    </i>
    <i r="3">
      <x v="26"/>
    </i>
    <i r="3">
      <x v="27"/>
    </i>
    <i r="3">
      <x v="28"/>
    </i>
    <i r="3">
      <x v="30"/>
    </i>
    <i r="3">
      <x v="31"/>
    </i>
    <i r="3">
      <x v="32"/>
    </i>
    <i r="3">
      <x v="33"/>
    </i>
    <i r="3">
      <x v="35"/>
    </i>
    <i r="2">
      <x v="2"/>
    </i>
    <i r="3">
      <x v="4"/>
    </i>
    <i r="3">
      <x v="23"/>
    </i>
    <i r="1">
      <x v="2"/>
    </i>
    <i r="2">
      <x v="1"/>
    </i>
    <i r="3">
      <x v="23"/>
    </i>
    <i r="2">
      <x v="2"/>
    </i>
    <i r="3">
      <x v="23"/>
    </i>
    <i r="2">
      <x v="10"/>
    </i>
    <i r="3">
      <x v="2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7" baseField="1" baseItem="3"/>
    <dataField name=" Upravený rozpočet 2024" fld="8" baseField="0" baseItem="0"/>
    <dataField name="Schválený rozpočet 2025" fld="9" baseField="2" baseItem="3"/>
  </dataFields>
  <formats count="2">
    <format dxfId="537">
      <pivotArea outline="0" collapsedLevelsAreSubtotals="1" fieldPosition="0"/>
    </format>
    <format dxfId="53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4000000}" name="Kontingenční tabulka14" cacheId="22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>
  <location ref="A4:D395" firstHeaderRow="0" firstDataRow="1" firstDataCol="1" rowPageCount="1" colPageCount="1"/>
  <pivotFields count="16">
    <pivotField axis="axisRow" showAll="0" sortType="ascending">
      <items count="36">
        <item x="0"/>
        <item x="1"/>
        <item x="2"/>
        <item x="3"/>
        <item x="4"/>
        <item x="5"/>
        <item x="6"/>
        <item x="8"/>
        <item x="7"/>
        <item x="9"/>
        <item x="10"/>
        <item x="11"/>
        <item x="14"/>
        <item x="13"/>
        <item x="12"/>
        <item x="15"/>
        <item x="16"/>
        <item x="19"/>
        <item x="20"/>
        <item x="17"/>
        <item x="18"/>
        <item x="21"/>
        <item x="22"/>
        <item x="23"/>
        <item x="24"/>
        <item x="25"/>
        <item m="1" x="34"/>
        <item x="27"/>
        <item x="26"/>
        <item x="28"/>
        <item x="29"/>
        <item x="30"/>
        <item x="31"/>
        <item x="32"/>
        <item m="1" x="33"/>
        <item t="default"/>
      </items>
    </pivotField>
    <pivotField showAll="0" defaultSubtotal="0"/>
    <pivotField numFmtId="1" showAll="0" defaultSubtotal="0"/>
    <pivotField axis="axisRow" showAll="0">
      <items count="150">
        <item m="1" x="144"/>
        <item x="65"/>
        <item x="128"/>
        <item x="54"/>
        <item x="109"/>
        <item x="39"/>
        <item x="8"/>
        <item x="56"/>
        <item x="92"/>
        <item m="1" x="137"/>
        <item m="1" x="138"/>
        <item m="1" x="147"/>
        <item x="58"/>
        <item x="98"/>
        <item x="69"/>
        <item x="48"/>
        <item x="33"/>
        <item x="80"/>
        <item x="130"/>
        <item x="36"/>
        <item x="66"/>
        <item x="42"/>
        <item x="37"/>
        <item x="62"/>
        <item x="127"/>
        <item x="84"/>
        <item x="99"/>
        <item x="43"/>
        <item x="41"/>
        <item x="70"/>
        <item m="1" x="136"/>
        <item x="75"/>
        <item x="52"/>
        <item x="31"/>
        <item x="57"/>
        <item x="118"/>
        <item x="67"/>
        <item x="18"/>
        <item x="32"/>
        <item x="90"/>
        <item x="102"/>
        <item x="29"/>
        <item x="95"/>
        <item m="1" x="143"/>
        <item m="1" x="148"/>
        <item x="122"/>
        <item x="97"/>
        <item x="86"/>
        <item m="1" x="139"/>
        <item m="1" x="132"/>
        <item m="1" x="145"/>
        <item x="61"/>
        <item x="121"/>
        <item x="107"/>
        <item x="0"/>
        <item x="1"/>
        <item x="49"/>
        <item x="111"/>
        <item x="106"/>
        <item m="1" x="142"/>
        <item x="96"/>
        <item x="73"/>
        <item x="81"/>
        <item x="129"/>
        <item x="40"/>
        <item x="100"/>
        <item x="103"/>
        <item x="76"/>
        <item x="46"/>
        <item x="108"/>
        <item m="1" x="135"/>
        <item x="123"/>
        <item x="22"/>
        <item x="19"/>
        <item x="74"/>
        <item x="12"/>
        <item x="21"/>
        <item m="1" x="141"/>
        <item x="10"/>
        <item x="34"/>
        <item x="87"/>
        <item x="93"/>
        <item x="72"/>
        <item x="35"/>
        <item m="1" x="146"/>
        <item m="1" x="134"/>
        <item x="71"/>
        <item x="104"/>
        <item x="28"/>
        <item x="115"/>
        <item x="101"/>
        <item x="120"/>
        <item x="82"/>
        <item x="20"/>
        <item x="25"/>
        <item x="26"/>
        <item x="2"/>
        <item x="38"/>
        <item x="119"/>
        <item m="1" x="140"/>
        <item x="88"/>
        <item x="44"/>
        <item x="77"/>
        <item x="30"/>
        <item x="110"/>
        <item x="116"/>
        <item x="68"/>
        <item x="94"/>
        <item x="59"/>
        <item x="27"/>
        <item x="6"/>
        <item x="50"/>
        <item x="5"/>
        <item x="124"/>
        <item x="125"/>
        <item x="126"/>
        <item x="51"/>
        <item x="4"/>
        <item x="60"/>
        <item x="89"/>
        <item x="3"/>
        <item x="15"/>
        <item x="105"/>
        <item x="13"/>
        <item x="14"/>
        <item x="23"/>
        <item x="24"/>
        <item x="91"/>
        <item x="64"/>
        <item x="45"/>
        <item x="78"/>
        <item x="79"/>
        <item x="83"/>
        <item m="1" x="131"/>
        <item x="11"/>
        <item x="9"/>
        <item x="47"/>
        <item x="55"/>
        <item m="1" x="133"/>
        <item x="63"/>
        <item x="112"/>
        <item x="114"/>
        <item x="117"/>
        <item x="17"/>
        <item x="85"/>
        <item x="7"/>
        <item x="16"/>
        <item x="113"/>
        <item x="53"/>
        <item t="default"/>
      </items>
    </pivotField>
    <pivotField showAll="0" defaultSubtotal="0"/>
    <pivotField showAll="0" defaultSubtotal="0"/>
    <pivotField showAll="0" defaultSubtotal="0"/>
    <pivotField showAll="0"/>
    <pivotField name="ORJ - Příkazce operace" axis="axisPage" showAll="0" defaultSubtotal="0">
      <items count="9">
        <item m="1" x="8"/>
        <item x="1"/>
        <item x="0"/>
        <item x="2"/>
        <item x="6"/>
        <item m="1" x="7"/>
        <item x="5"/>
        <item x="3"/>
        <item x="4"/>
      </items>
    </pivotField>
    <pivotField axis="axisRow" showAll="0">
      <items count="10">
        <item m="1" x="8"/>
        <item x="1"/>
        <item x="0"/>
        <item x="2"/>
        <item x="6"/>
        <item m="1" x="7"/>
        <item x="5"/>
        <item x="3"/>
        <item x="4"/>
        <item t="default"/>
      </items>
    </pivotField>
    <pivotField axis="axisRow" showAll="0" defaultSubtotal="0">
      <items count="39">
        <item m="1" x="29"/>
        <item x="13"/>
        <item x="12"/>
        <item x="16"/>
        <item x="15"/>
        <item m="1" x="35"/>
        <item x="0"/>
        <item m="1" x="31"/>
        <item m="1" x="34"/>
        <item m="1" x="28"/>
        <item m="1" x="36"/>
        <item m="1" x="37"/>
        <item m="1" x="33"/>
        <item m="1" x="32"/>
        <item m="1" x="26"/>
        <item x="21"/>
        <item x="2"/>
        <item m="1" x="27"/>
        <item x="4"/>
        <item x="5"/>
        <item x="9"/>
        <item x="10"/>
        <item sd="0" x="14"/>
        <item m="1" x="30"/>
        <item m="1" x="38"/>
        <item x="17"/>
        <item x="11"/>
        <item x="18"/>
        <item x="7"/>
        <item x="22"/>
        <item m="1" x="25"/>
        <item x="8"/>
        <item x="24"/>
        <item x="19"/>
        <item x="1"/>
        <item x="3"/>
        <item x="6"/>
        <item x="20"/>
        <item x="23"/>
      </items>
    </pivotField>
    <pivotField showAll="0" defaultSubtotal="0"/>
    <pivotField axis="axisRow" showAll="0">
      <items count="4">
        <item x="0"/>
        <item x="1"/>
        <item sd="0" m="1" x="2"/>
        <item t="default"/>
      </items>
    </pivotField>
    <pivotField dataField="1" numFmtId="3" showAll="0" defaultSubtotal="0"/>
    <pivotField dataField="1" numFmtId="3" showAll="0" defaultSubtotal="0"/>
    <pivotField dataField="1" numFmtId="3" showAll="0" defaultSubtotal="0"/>
  </pivotFields>
  <rowFields count="5">
    <field x="0"/>
    <field x="10"/>
    <field x="9"/>
    <field x="12"/>
    <field x="3"/>
  </rowFields>
  <rowItems count="391">
    <i>
      <x/>
    </i>
    <i r="1">
      <x v="6"/>
    </i>
    <i r="2">
      <x v="2"/>
    </i>
    <i r="3">
      <x/>
    </i>
    <i r="4">
      <x v="54"/>
    </i>
    <i r="4">
      <x v="55"/>
    </i>
    <i r="4">
      <x v="96"/>
    </i>
    <i r="4">
      <x v="112"/>
    </i>
    <i r="1">
      <x v="16"/>
    </i>
    <i r="2">
      <x v="2"/>
    </i>
    <i r="3">
      <x v="1"/>
    </i>
    <i r="4">
      <x v="117"/>
    </i>
    <i r="1">
      <x v="34"/>
    </i>
    <i r="2">
      <x v="2"/>
    </i>
    <i r="3">
      <x v="1"/>
    </i>
    <i r="4">
      <x v="120"/>
    </i>
    <i>
      <x v="1"/>
    </i>
    <i r="1">
      <x v="6"/>
    </i>
    <i r="2">
      <x v="2"/>
    </i>
    <i r="3">
      <x/>
    </i>
    <i r="4">
      <x v="110"/>
    </i>
    <i r="3">
      <x v="1"/>
    </i>
    <i r="4">
      <x v="145"/>
    </i>
    <i r="1">
      <x v="35"/>
    </i>
    <i r="2">
      <x v="2"/>
    </i>
    <i r="3">
      <x/>
    </i>
    <i r="4">
      <x v="110"/>
    </i>
    <i>
      <x v="2"/>
    </i>
    <i r="1">
      <x v="6"/>
    </i>
    <i r="2">
      <x v="2"/>
    </i>
    <i r="3">
      <x/>
    </i>
    <i r="4">
      <x v="6"/>
    </i>
    <i r="4">
      <x v="135"/>
    </i>
    <i>
      <x v="3"/>
    </i>
    <i r="1">
      <x v="6"/>
    </i>
    <i r="2">
      <x v="1"/>
    </i>
    <i r="3">
      <x/>
    </i>
    <i r="4">
      <x v="37"/>
    </i>
    <i r="4">
      <x v="73"/>
    </i>
    <i r="3">
      <x v="1"/>
    </i>
    <i r="4">
      <x v="146"/>
    </i>
    <i r="2">
      <x v="3"/>
    </i>
    <i r="3">
      <x/>
    </i>
    <i r="4">
      <x v="93"/>
    </i>
    <i r="1">
      <x v="18"/>
    </i>
    <i r="2">
      <x v="1"/>
    </i>
    <i r="3">
      <x/>
    </i>
    <i r="4">
      <x v="78"/>
    </i>
    <i r="1">
      <x v="19"/>
    </i>
    <i r="2">
      <x v="1"/>
    </i>
    <i r="3">
      <x/>
    </i>
    <i r="4">
      <x v="75"/>
    </i>
    <i r="4">
      <x v="134"/>
    </i>
    <i r="1">
      <x v="28"/>
    </i>
    <i r="2">
      <x v="1"/>
    </i>
    <i r="3">
      <x v="1"/>
    </i>
    <i r="4">
      <x v="121"/>
    </i>
    <i r="1">
      <x v="31"/>
    </i>
    <i r="2">
      <x v="1"/>
    </i>
    <i r="3">
      <x/>
    </i>
    <i r="4">
      <x v="143"/>
    </i>
    <i r="1">
      <x v="36"/>
    </i>
    <i r="2">
      <x v="1"/>
    </i>
    <i r="3">
      <x/>
    </i>
    <i r="4">
      <x v="123"/>
    </i>
    <i r="4">
      <x v="124"/>
    </i>
    <i>
      <x v="4"/>
    </i>
    <i r="1">
      <x v="2"/>
    </i>
    <i r="2">
      <x v="1"/>
    </i>
    <i r="3">
      <x v="1"/>
    </i>
    <i r="4">
      <x v="88"/>
    </i>
    <i r="1">
      <x v="6"/>
    </i>
    <i r="2">
      <x v="1"/>
    </i>
    <i r="3">
      <x v="1"/>
    </i>
    <i r="4">
      <x v="95"/>
    </i>
    <i r="2">
      <x v="3"/>
    </i>
    <i r="3">
      <x/>
    </i>
    <i r="4">
      <x v="94"/>
    </i>
    <i r="1">
      <x v="20"/>
    </i>
    <i r="2">
      <x v="1"/>
    </i>
    <i r="3">
      <x/>
    </i>
    <i r="4">
      <x v="76"/>
    </i>
    <i r="1">
      <x v="21"/>
    </i>
    <i r="2">
      <x v="1"/>
    </i>
    <i r="3">
      <x/>
    </i>
    <i r="4">
      <x v="72"/>
    </i>
    <i r="1">
      <x v="26"/>
    </i>
    <i r="2">
      <x v="1"/>
    </i>
    <i r="3">
      <x v="1"/>
    </i>
    <i r="4">
      <x v="109"/>
    </i>
    <i r="1">
      <x v="36"/>
    </i>
    <i r="2">
      <x v="1"/>
    </i>
    <i r="3">
      <x/>
    </i>
    <i r="4">
      <x v="125"/>
    </i>
    <i r="4">
      <x v="126"/>
    </i>
    <i>
      <x v="5"/>
    </i>
    <i r="1">
      <x v="1"/>
    </i>
    <i r="2">
      <x v="1"/>
    </i>
    <i r="3">
      <x v="1"/>
    </i>
    <i r="4">
      <x v="38"/>
    </i>
    <i r="1">
      <x v="6"/>
    </i>
    <i r="2">
      <x v="1"/>
    </i>
    <i r="3">
      <x/>
    </i>
    <i r="4">
      <x v="103"/>
    </i>
    <i r="2">
      <x v="7"/>
    </i>
    <i r="3">
      <x/>
    </i>
    <i r="4">
      <x v="33"/>
    </i>
    <i r="4">
      <x v="41"/>
    </i>
    <i r="4">
      <x v="103"/>
    </i>
    <i r="1">
      <x v="36"/>
    </i>
    <i r="2">
      <x v="7"/>
    </i>
    <i r="3">
      <x/>
    </i>
    <i r="4">
      <x v="41"/>
    </i>
    <i>
      <x v="6"/>
    </i>
    <i r="1">
      <x v="6"/>
    </i>
    <i r="2">
      <x v="1"/>
    </i>
    <i r="3">
      <x/>
    </i>
    <i r="4">
      <x v="16"/>
    </i>
    <i r="4">
      <x v="19"/>
    </i>
    <i r="4">
      <x v="79"/>
    </i>
    <i r="4">
      <x v="83"/>
    </i>
    <i r="1">
      <x v="36"/>
    </i>
    <i r="2">
      <x v="1"/>
    </i>
    <i r="3">
      <x/>
    </i>
    <i r="4">
      <x v="22"/>
    </i>
    <i>
      <x v="7"/>
    </i>
    <i r="1">
      <x v="6"/>
    </i>
    <i r="2">
      <x v="7"/>
    </i>
    <i r="3">
      <x/>
    </i>
    <i r="4">
      <x v="64"/>
    </i>
    <i r="1">
      <x v="36"/>
    </i>
    <i r="2">
      <x v="1"/>
    </i>
    <i r="3">
      <x/>
    </i>
    <i r="4">
      <x v="22"/>
    </i>
    <i>
      <x v="8"/>
    </i>
    <i r="1">
      <x v="6"/>
    </i>
    <i r="2">
      <x v="8"/>
    </i>
    <i r="3">
      <x/>
    </i>
    <i r="4">
      <x v="5"/>
    </i>
    <i r="4">
      <x v="97"/>
    </i>
    <i>
      <x v="9"/>
    </i>
    <i r="1">
      <x v="6"/>
    </i>
    <i r="2">
      <x v="1"/>
    </i>
    <i r="3">
      <x/>
    </i>
    <i r="4">
      <x v="21"/>
    </i>
    <i r="4">
      <x v="28"/>
    </i>
    <i r="1">
      <x v="22"/>
    </i>
    <i r="1">
      <x v="36"/>
    </i>
    <i r="2">
      <x v="1"/>
    </i>
    <i r="3">
      <x/>
    </i>
    <i r="4">
      <x v="21"/>
    </i>
    <i>
      <x v="10"/>
    </i>
    <i r="1">
      <x v="6"/>
    </i>
    <i r="2">
      <x v="1"/>
    </i>
    <i r="3">
      <x/>
    </i>
    <i r="4">
      <x v="101"/>
    </i>
    <i r="1">
      <x v="36"/>
    </i>
    <i r="2">
      <x v="1"/>
    </i>
    <i r="3">
      <x/>
    </i>
    <i r="4">
      <x v="129"/>
    </i>
    <i>
      <x v="11"/>
    </i>
    <i r="1">
      <x v="6"/>
    </i>
    <i r="2">
      <x v="6"/>
    </i>
    <i r="3">
      <x/>
    </i>
    <i r="4">
      <x v="68"/>
    </i>
    <i r="4">
      <x v="136"/>
    </i>
    <i>
      <x v="12"/>
    </i>
    <i r="1">
      <x v="6"/>
    </i>
    <i r="2">
      <x v="3"/>
    </i>
    <i r="3">
      <x v="1"/>
    </i>
    <i r="4">
      <x v="3"/>
    </i>
    <i>
      <x v="13"/>
    </i>
    <i r="1">
      <x v="3"/>
    </i>
    <i r="2">
      <x v="3"/>
    </i>
    <i r="3">
      <x v="1"/>
    </i>
    <i r="4">
      <x v="116"/>
    </i>
    <i r="1">
      <x v="6"/>
    </i>
    <i r="2">
      <x v="3"/>
    </i>
    <i r="3">
      <x v="1"/>
    </i>
    <i r="4">
      <x v="148"/>
    </i>
    <i r="1">
      <x v="25"/>
    </i>
    <i r="2">
      <x v="3"/>
    </i>
    <i r="3">
      <x v="1"/>
    </i>
    <i r="4">
      <x v="116"/>
    </i>
    <i r="1">
      <x v="27"/>
    </i>
    <i r="2">
      <x v="3"/>
    </i>
    <i r="3">
      <x v="1"/>
    </i>
    <i r="4">
      <x v="32"/>
    </i>
    <i>
      <x v="14"/>
    </i>
    <i r="1">
      <x v="4"/>
    </i>
    <i r="2">
      <x v="2"/>
    </i>
    <i r="3">
      <x v="1"/>
    </i>
    <i r="4">
      <x v="111"/>
    </i>
    <i r="1">
      <x v="6"/>
    </i>
    <i r="2">
      <x v="2"/>
    </i>
    <i r="3">
      <x/>
    </i>
    <i r="4">
      <x v="15"/>
    </i>
    <i r="4">
      <x v="33"/>
    </i>
    <i r="4">
      <x v="56"/>
    </i>
    <i>
      <x v="15"/>
    </i>
    <i r="1">
      <x v="6"/>
    </i>
    <i r="2">
      <x v="2"/>
    </i>
    <i r="3">
      <x/>
    </i>
    <i r="4">
      <x v="137"/>
    </i>
    <i>
      <x v="16"/>
    </i>
    <i r="1">
      <x v="6"/>
    </i>
    <i r="2">
      <x v="2"/>
    </i>
    <i r="3">
      <x/>
    </i>
    <i r="4">
      <x v="7"/>
    </i>
    <i r="4">
      <x v="12"/>
    </i>
    <i r="4">
      <x v="23"/>
    </i>
    <i r="4">
      <x v="34"/>
    </i>
    <i r="4">
      <x v="51"/>
    </i>
    <i r="4">
      <x v="108"/>
    </i>
    <i r="3">
      <x v="1"/>
    </i>
    <i r="4">
      <x v="139"/>
    </i>
    <i r="1">
      <x v="33"/>
    </i>
    <i r="2">
      <x v="2"/>
    </i>
    <i r="3">
      <x/>
    </i>
    <i r="4">
      <x v="118"/>
    </i>
    <i r="1">
      <x v="37"/>
    </i>
    <i r="2">
      <x v="2"/>
    </i>
    <i r="3">
      <x v="1"/>
    </i>
    <i r="4">
      <x v="128"/>
    </i>
    <i>
      <x v="17"/>
    </i>
    <i r="1">
      <x v="36"/>
    </i>
    <i r="2">
      <x v="7"/>
    </i>
    <i r="3">
      <x/>
    </i>
    <i r="4">
      <x v="82"/>
    </i>
    <i>
      <x v="18"/>
    </i>
    <i r="1">
      <x v="36"/>
    </i>
    <i r="2">
      <x v="4"/>
    </i>
    <i r="3">
      <x/>
    </i>
    <i r="4">
      <x v="61"/>
    </i>
    <i>
      <x v="19"/>
    </i>
    <i r="1">
      <x v="6"/>
    </i>
    <i r="2">
      <x v="1"/>
    </i>
    <i r="3">
      <x/>
    </i>
    <i r="4">
      <x v="20"/>
    </i>
    <i r="2">
      <x v="3"/>
    </i>
    <i r="3">
      <x/>
    </i>
    <i r="4">
      <x v="14"/>
    </i>
    <i r="4">
      <x v="36"/>
    </i>
    <i r="4">
      <x v="106"/>
    </i>
    <i r="2">
      <x v="7"/>
    </i>
    <i r="3">
      <x/>
    </i>
    <i r="4">
      <x v="1"/>
    </i>
    <i r="1">
      <x v="36"/>
    </i>
    <i r="2">
      <x v="1"/>
    </i>
    <i r="3">
      <x/>
    </i>
    <i r="4">
      <x v="20"/>
    </i>
    <i>
      <x v="20"/>
    </i>
    <i r="1">
      <x v="6"/>
    </i>
    <i r="2">
      <x v="4"/>
    </i>
    <i r="3">
      <x/>
    </i>
    <i r="4">
      <x v="29"/>
    </i>
    <i r="4">
      <x v="86"/>
    </i>
    <i>
      <x v="21"/>
    </i>
    <i r="1">
      <x v="6"/>
    </i>
    <i r="2">
      <x v="6"/>
    </i>
    <i r="3">
      <x/>
    </i>
    <i r="4">
      <x v="74"/>
    </i>
    <i>
      <x v="22"/>
    </i>
    <i r="1">
      <x v="6"/>
    </i>
    <i r="2">
      <x v="6"/>
    </i>
    <i r="3">
      <x/>
    </i>
    <i r="4">
      <x v="31"/>
    </i>
    <i>
      <x v="23"/>
    </i>
    <i r="1">
      <x v="6"/>
    </i>
    <i r="2">
      <x v="6"/>
    </i>
    <i r="3">
      <x/>
    </i>
    <i r="4">
      <x v="67"/>
    </i>
    <i>
      <x v="24"/>
    </i>
    <i r="1">
      <x v="6"/>
    </i>
    <i r="2">
      <x v="1"/>
    </i>
    <i r="3">
      <x/>
    </i>
    <i r="4">
      <x v="17"/>
    </i>
    <i r="4">
      <x v="33"/>
    </i>
    <i r="4">
      <x v="62"/>
    </i>
    <i r="4">
      <x v="92"/>
    </i>
    <i r="4">
      <x v="102"/>
    </i>
    <i r="3">
      <x v="1"/>
    </i>
    <i r="4">
      <x v="25"/>
    </i>
    <i r="1">
      <x v="36"/>
    </i>
    <i r="2">
      <x v="1"/>
    </i>
    <i r="3">
      <x/>
    </i>
    <i r="4">
      <x v="130"/>
    </i>
    <i r="4">
      <x v="131"/>
    </i>
    <i r="4">
      <x v="132"/>
    </i>
    <i r="4">
      <x v="144"/>
    </i>
    <i>
      <x v="25"/>
    </i>
    <i r="1">
      <x v="6"/>
    </i>
    <i r="2">
      <x v="7"/>
    </i>
    <i r="3">
      <x/>
    </i>
    <i r="4">
      <x v="47"/>
    </i>
    <i r="4">
      <x v="80"/>
    </i>
    <i>
      <x v="27"/>
    </i>
    <i r="1">
      <x v="36"/>
    </i>
    <i r="2">
      <x v="7"/>
    </i>
    <i r="3">
      <x/>
    </i>
    <i r="4">
      <x v="119"/>
    </i>
    <i>
      <x v="28"/>
    </i>
    <i r="1">
      <x v="36"/>
    </i>
    <i r="2">
      <x v="7"/>
    </i>
    <i r="3">
      <x/>
    </i>
    <i r="4">
      <x v="100"/>
    </i>
    <i>
      <x v="29"/>
    </i>
    <i r="1">
      <x v="6"/>
    </i>
    <i r="2">
      <x v="1"/>
    </i>
    <i r="3">
      <x/>
    </i>
    <i r="4">
      <x v="45"/>
    </i>
    <i r="4">
      <x v="71"/>
    </i>
    <i r="2">
      <x v="3"/>
    </i>
    <i r="3">
      <x/>
    </i>
    <i r="4">
      <x v="15"/>
    </i>
    <i r="4">
      <x v="35"/>
    </i>
    <i r="4">
      <x v="52"/>
    </i>
    <i r="4">
      <x v="79"/>
    </i>
    <i r="4">
      <x v="91"/>
    </i>
    <i r="4">
      <x v="98"/>
    </i>
    <i r="2">
      <x v="7"/>
    </i>
    <i r="3">
      <x/>
    </i>
    <i r="4">
      <x v="4"/>
    </i>
    <i r="4">
      <x v="8"/>
    </i>
    <i r="4">
      <x v="13"/>
    </i>
    <i r="4">
      <x v="26"/>
    </i>
    <i r="4">
      <x v="39"/>
    </i>
    <i r="4">
      <x v="40"/>
    </i>
    <i r="4">
      <x v="42"/>
    </i>
    <i r="4">
      <x v="46"/>
    </i>
    <i r="4">
      <x v="53"/>
    </i>
    <i r="4">
      <x v="57"/>
    </i>
    <i r="4">
      <x v="58"/>
    </i>
    <i r="4">
      <x v="60"/>
    </i>
    <i r="4">
      <x v="62"/>
    </i>
    <i r="4">
      <x v="65"/>
    </i>
    <i r="4">
      <x v="66"/>
    </i>
    <i r="4">
      <x v="69"/>
    </i>
    <i r="4">
      <x v="81"/>
    </i>
    <i r="4">
      <x v="87"/>
    </i>
    <i r="4">
      <x v="90"/>
    </i>
    <i r="4">
      <x v="107"/>
    </i>
    <i r="3">
      <x v="1"/>
    </i>
    <i r="4">
      <x v="89"/>
    </i>
    <i r="4">
      <x v="105"/>
    </i>
    <i r="4">
      <x v="140"/>
    </i>
    <i r="4">
      <x v="147"/>
    </i>
    <i r="1">
      <x v="15"/>
    </i>
    <i r="2">
      <x v="7"/>
    </i>
    <i r="3">
      <x/>
    </i>
    <i r="4">
      <x v="104"/>
    </i>
    <i r="1">
      <x v="29"/>
    </i>
    <i r="2">
      <x v="7"/>
    </i>
    <i r="3">
      <x v="1"/>
    </i>
    <i r="4">
      <x v="141"/>
    </i>
    <i r="1">
      <x v="32"/>
    </i>
    <i r="2">
      <x v="1"/>
    </i>
    <i r="3">
      <x v="1"/>
    </i>
    <i r="4">
      <x v="113"/>
    </i>
    <i r="4">
      <x v="114"/>
    </i>
    <i r="4">
      <x v="115"/>
    </i>
    <i r="1">
      <x v="36"/>
    </i>
    <i r="2">
      <x v="7"/>
    </i>
    <i r="3">
      <x/>
    </i>
    <i r="4">
      <x v="122"/>
    </i>
    <i r="4">
      <x v="127"/>
    </i>
    <i r="1">
      <x v="38"/>
    </i>
    <i r="2">
      <x v="7"/>
    </i>
    <i r="3">
      <x v="1"/>
    </i>
    <i r="4">
      <x v="142"/>
    </i>
    <i>
      <x v="30"/>
    </i>
    <i r="1">
      <x v="6"/>
    </i>
    <i r="2">
      <x v="1"/>
    </i>
    <i r="3">
      <x/>
    </i>
    <i r="4">
      <x v="24"/>
    </i>
    <i>
      <x v="31"/>
    </i>
    <i r="1">
      <x v="6"/>
    </i>
    <i r="2">
      <x v="7"/>
    </i>
    <i r="3">
      <x/>
    </i>
    <i r="4">
      <x v="2"/>
    </i>
    <i>
      <x v="32"/>
    </i>
    <i r="1">
      <x v="6"/>
    </i>
    <i r="2">
      <x v="7"/>
    </i>
    <i r="3">
      <x/>
    </i>
    <i r="4">
      <x v="63"/>
    </i>
    <i>
      <x v="33"/>
    </i>
    <i r="1">
      <x v="36"/>
    </i>
    <i r="2">
      <x v="1"/>
    </i>
    <i r="3">
      <x/>
    </i>
    <i r="4">
      <x v="18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8" hier="-1"/>
  </pageFields>
  <dataFields count="3">
    <dataField name=" Schválený rozpočet 2024" fld="13" baseField="0" baseItem="0"/>
    <dataField name=" Upravený rozpočet 2024" fld="14" baseField="0" baseItem="0"/>
    <dataField name="Schválený rozpočet 2025" fld="15" baseField="0" baseItem="0"/>
  </dataFields>
  <formats count="4">
    <format dxfId="535">
      <pivotArea outline="0" collapsedLevelsAreSubtotals="1" fieldPosition="0"/>
    </format>
    <format dxfId="534">
      <pivotArea outline="0" collapsedLevelsAreSubtotals="1" fieldPosition="0"/>
    </format>
    <format dxfId="533">
      <pivotArea dataOnly="0" labelOnly="1" outline="0" fieldPosition="0">
        <references count="1">
          <reference field="8" count="0"/>
        </references>
      </pivotArea>
    </format>
    <format dxfId="53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8000000}" name="Kontingenční tabulka8" cacheId="52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Náklady">
  <location ref="A21:D36" firstHeaderRow="0" firstDataRow="1" firstDataCol="1"/>
  <pivotFields count="6">
    <pivotField axis="axisRow" showAll="0">
      <items count="18">
        <item x="0"/>
        <item x="1"/>
        <item m="1" x="12"/>
        <item x="7"/>
        <item m="1" x="14"/>
        <item m="1" x="15"/>
        <item m="1" x="16"/>
        <item m="1" x="13"/>
        <item x="9"/>
        <item x="8"/>
        <item m="1" x="10"/>
        <item m="1" x="11"/>
        <item x="3"/>
        <item x="4"/>
        <item x="2"/>
        <item x="6"/>
        <item x="5"/>
        <item t="default"/>
      </items>
    </pivotField>
    <pivotField axis="axisRow" showAll="0">
      <items count="7">
        <item x="0"/>
        <item x="1"/>
        <item m="1" x="4"/>
        <item x="3"/>
        <item x="2"/>
        <item m="1" x="5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5">
    <i>
      <x/>
    </i>
    <i r="1">
      <x/>
    </i>
    <i r="1">
      <x v="1"/>
    </i>
    <i>
      <x v="1"/>
    </i>
    <i r="1">
      <x v="12"/>
    </i>
    <i r="1">
      <x v="13"/>
    </i>
    <i r="1">
      <x v="14"/>
    </i>
    <i r="1">
      <x v="15"/>
    </i>
    <i r="1">
      <x v="16"/>
    </i>
    <i>
      <x v="3"/>
    </i>
    <i r="1">
      <x v="8"/>
    </i>
    <i>
      <x v="4"/>
    </i>
    <i r="1">
      <x v="3"/>
    </i>
    <i r="1"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Schválený rozpočet 2025" fld="5" baseField="0" baseItem="0"/>
  </dataFields>
  <formats count="34">
    <format dxfId="375">
      <pivotArea outline="0" collapsedLevelsAreSubtotals="1" fieldPosition="0"/>
    </format>
    <format dxfId="374">
      <pivotArea field="1" type="button" dataOnly="0" labelOnly="1" outline="0" axis="axisRow" fieldPosition="0"/>
    </format>
    <format dxfId="373">
      <pivotArea field="1" type="button" dataOnly="0" labelOnly="1" outline="0" axis="axisRow" fieldPosition="0"/>
    </format>
    <format dxfId="372">
      <pivotArea grandRow="1" outline="0" collapsedLevelsAreSubtotals="1" fieldPosition="0"/>
    </format>
    <format dxfId="371">
      <pivotArea dataOnly="0" labelOnly="1" grandRow="1" outline="0" fieldPosition="0"/>
    </format>
    <format dxfId="370">
      <pivotArea type="all" dataOnly="0" outline="0" fieldPosition="0"/>
    </format>
    <format dxfId="369">
      <pivotArea outline="0" collapsedLevelsAreSubtotals="1" fieldPosition="0"/>
    </format>
    <format dxfId="368">
      <pivotArea field="1" type="button" dataOnly="0" labelOnly="1" outline="0" axis="axisRow" fieldPosition="0"/>
    </format>
    <format dxfId="367">
      <pivotArea dataOnly="0" labelOnly="1" fieldPosition="0">
        <references count="1">
          <reference field="1" count="0"/>
        </references>
      </pivotArea>
    </format>
    <format dxfId="366">
      <pivotArea dataOnly="0" labelOnly="1" grandRow="1" outline="0" fieldPosition="0"/>
    </format>
    <format dxfId="365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364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363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362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361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360">
      <pivotArea type="all" dataOnly="0" outline="0" fieldPosition="0"/>
    </format>
    <format dxfId="359">
      <pivotArea outline="0" collapsedLevelsAreSubtotals="1" fieldPosition="0"/>
    </format>
    <format dxfId="358">
      <pivotArea field="1" type="button" dataOnly="0" labelOnly="1" outline="0" axis="axisRow" fieldPosition="0"/>
    </format>
    <format dxfId="357">
      <pivotArea dataOnly="0" labelOnly="1" fieldPosition="0">
        <references count="1">
          <reference field="1" count="0"/>
        </references>
      </pivotArea>
    </format>
    <format dxfId="356">
      <pivotArea dataOnly="0" labelOnly="1" grandRow="1" outline="0" fieldPosition="0"/>
    </format>
    <format dxfId="355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354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353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352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351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350">
      <pivotArea field="1" type="button" dataOnly="0" labelOnly="1" outline="0" axis="axisRow" fieldPosition="0"/>
    </format>
    <format dxfId="349">
      <pivotArea dataOnly="0" labelOnly="1" fieldPosition="0">
        <references count="1">
          <reference field="1" count="0"/>
        </references>
      </pivotArea>
    </format>
    <format dxfId="348">
      <pivotArea dataOnly="0" labelOnly="1" grandRow="1" outline="0" fieldPosition="0"/>
    </format>
    <format dxfId="347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346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345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344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343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34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7000000}" name="Kontingenční tabulka6" cacheId="37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 rowHeaderCaption="Výnosy">
  <location ref="A7:D17" firstHeaderRow="0" firstDataRow="1" firstDataCol="1"/>
  <pivotFields count="6">
    <pivotField axis="axisRow" showAll="0">
      <items count="10">
        <item m="1" x="8"/>
        <item x="1"/>
        <item x="0"/>
        <item x="2"/>
        <item x="4"/>
        <item x="6"/>
        <item x="3"/>
        <item m="1" x="7"/>
        <item x="5"/>
        <item t="default"/>
      </items>
    </pivotField>
    <pivotField axis="axisRow" showAll="0">
      <items count="4">
        <item x="0"/>
        <item x="1"/>
        <item m="1" x="2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0">
    <i>
      <x/>
    </i>
    <i r="1">
      <x v="1"/>
    </i>
    <i r="1">
      <x v="2"/>
    </i>
    <i r="1">
      <x v="3"/>
    </i>
    <i>
      <x v="1"/>
    </i>
    <i r="1">
      <x v="4"/>
    </i>
    <i r="1">
      <x v="5"/>
    </i>
    <i r="1">
      <x v="6"/>
    </i>
    <i r="1">
      <x v="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Schválený rozpočet 2025" fld="5" baseField="0" baseItem="0"/>
  </dataFields>
  <formats count="28">
    <format dxfId="403">
      <pivotArea outline="0" collapsedLevelsAreSubtotals="1" fieldPosition="0"/>
    </format>
    <format dxfId="402">
      <pivotArea field="1" type="button" dataOnly="0" labelOnly="1" outline="0" axis="axisRow" fieldPosition="0"/>
    </format>
    <format dxfId="401">
      <pivotArea field="1" type="button" dataOnly="0" labelOnly="1" outline="0" axis="axisRow" fieldPosition="0"/>
    </format>
    <format dxfId="400">
      <pivotArea grandRow="1" outline="0" collapsedLevelsAreSubtotals="1" fieldPosition="0"/>
    </format>
    <format dxfId="399">
      <pivotArea dataOnly="0" labelOnly="1" grandRow="1" outline="0" fieldPosition="0"/>
    </format>
    <format dxfId="398">
      <pivotArea type="all" dataOnly="0" outline="0" fieldPosition="0"/>
    </format>
    <format dxfId="397">
      <pivotArea outline="0" collapsedLevelsAreSubtotals="1" fieldPosition="0"/>
    </format>
    <format dxfId="396">
      <pivotArea field="1" type="button" dataOnly="0" labelOnly="1" outline="0" axis="axisRow" fieldPosition="0"/>
    </format>
    <format dxfId="395">
      <pivotArea dataOnly="0" labelOnly="1" fieldPosition="0">
        <references count="1">
          <reference field="1" count="0"/>
        </references>
      </pivotArea>
    </format>
    <format dxfId="394">
      <pivotArea dataOnly="0" labelOnly="1" grandRow="1" outline="0" fieldPosition="0"/>
    </format>
    <format dxfId="393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392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391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390">
      <pivotArea type="all" dataOnly="0" outline="0" fieldPosition="0"/>
    </format>
    <format dxfId="389">
      <pivotArea outline="0" collapsedLevelsAreSubtotals="1" fieldPosition="0"/>
    </format>
    <format dxfId="388">
      <pivotArea field="1" type="button" dataOnly="0" labelOnly="1" outline="0" axis="axisRow" fieldPosition="0"/>
    </format>
    <format dxfId="387">
      <pivotArea dataOnly="0" labelOnly="1" fieldPosition="0">
        <references count="1">
          <reference field="1" count="0"/>
        </references>
      </pivotArea>
    </format>
    <format dxfId="386">
      <pivotArea dataOnly="0" labelOnly="1" grandRow="1" outline="0" fieldPosition="0"/>
    </format>
    <format dxfId="385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384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383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382">
      <pivotArea field="1" type="button" dataOnly="0" labelOnly="1" outline="0" axis="axisRow" fieldPosition="0"/>
    </format>
    <format dxfId="381">
      <pivotArea dataOnly="0" labelOnly="1" fieldPosition="0">
        <references count="1">
          <reference field="1" count="0"/>
        </references>
      </pivotArea>
    </format>
    <format dxfId="380">
      <pivotArea dataOnly="0" labelOnly="1" grandRow="1" outline="0" fieldPosition="0"/>
    </format>
    <format dxfId="379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378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377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37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6000000}" name="Kontingenční tabulka12" cacheId="42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Výdaje">
  <location ref="A66:D79" firstHeaderRow="0" firstDataRow="1" firstDataCol="1"/>
  <pivotFields count="6">
    <pivotField axis="axisRow" showAll="0">
      <items count="8">
        <item x="3"/>
        <item x="0"/>
        <item x="4"/>
        <item x="5"/>
        <item x="1"/>
        <item m="1" x="6"/>
        <item x="2"/>
        <item t="default"/>
      </items>
    </pivotField>
    <pivotField axis="axisRow" showAll="0">
      <items count="6">
        <item x="0"/>
        <item x="1"/>
        <item x="2"/>
        <item x="3"/>
        <item m="1" x="4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3">
    <i>
      <x/>
    </i>
    <i r="1">
      <x/>
    </i>
    <i r="1">
      <x v="1"/>
    </i>
    <i r="1">
      <x v="4"/>
    </i>
    <i r="1">
      <x v="6"/>
    </i>
    <i>
      <x v="1"/>
    </i>
    <i r="1">
      <x v="1"/>
    </i>
    <i r="1">
      <x v="6"/>
    </i>
    <i>
      <x v="2"/>
    </i>
    <i r="1">
      <x v="2"/>
    </i>
    <i>
      <x v="3"/>
    </i>
    <i r="1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Schválený rozpočet 2025" fld="5" baseField="0" baseItem="0"/>
  </dataFields>
  <formats count="44">
    <format dxfId="447">
      <pivotArea outline="0" collapsedLevelsAreSubtotals="1" fieldPosition="0"/>
    </format>
    <format dxfId="446">
      <pivotArea field="1" type="button" dataOnly="0" labelOnly="1" outline="0" axis="axisRow" fieldPosition="0"/>
    </format>
    <format dxfId="445">
      <pivotArea dataOnly="0" grandRow="1" axis="axisRow" fieldPosition="0"/>
    </format>
    <format dxfId="444">
      <pivotArea field="1" type="button" dataOnly="0" labelOnly="1" outline="0" axis="axisRow" fieldPosition="0"/>
    </format>
    <format dxfId="443">
      <pivotArea field="1" type="button" dataOnly="0" labelOnly="1" outline="0" axis="axisRow" fieldPosition="0"/>
    </format>
    <format dxfId="442">
      <pivotArea grandRow="1" outline="0" collapsedLevelsAreSubtotals="1" fieldPosition="0"/>
    </format>
    <format dxfId="441">
      <pivotArea dataOnly="0" labelOnly="1" grandRow="1" outline="0" fieldPosition="0"/>
    </format>
    <format dxfId="440">
      <pivotArea field="1" type="button" dataOnly="0" labelOnly="1" outline="0" axis="axisRow" fieldPosition="0"/>
    </format>
    <format dxfId="439">
      <pivotArea grandRow="1" outline="0" collapsedLevelsAreSubtotals="1" fieldPosition="0"/>
    </format>
    <format dxfId="438">
      <pivotArea dataOnly="0" labelOnly="1" grandRow="1" outline="0" fieldPosition="0"/>
    </format>
    <format dxfId="437">
      <pivotArea type="all" dataOnly="0" outline="0" fieldPosition="0"/>
    </format>
    <format dxfId="436">
      <pivotArea outline="0" collapsedLevelsAreSubtotals="1" fieldPosition="0"/>
    </format>
    <format dxfId="435">
      <pivotArea field="1" type="button" dataOnly="0" labelOnly="1" outline="0" axis="axisRow" fieldPosition="0"/>
    </format>
    <format dxfId="434">
      <pivotArea dataOnly="0" labelOnly="1" fieldPosition="0">
        <references count="1">
          <reference field="1" count="0"/>
        </references>
      </pivotArea>
    </format>
    <format dxfId="433">
      <pivotArea dataOnly="0" labelOnly="1" grandRow="1" outline="0" fieldPosition="0"/>
    </format>
    <format dxfId="432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431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430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429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428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427">
      <pivotArea type="all" dataOnly="0" outline="0" fieldPosition="0"/>
    </format>
    <format dxfId="426">
      <pivotArea outline="0" collapsedLevelsAreSubtotals="1" fieldPosition="0"/>
    </format>
    <format dxfId="425">
      <pivotArea field="1" type="button" dataOnly="0" labelOnly="1" outline="0" axis="axisRow" fieldPosition="0"/>
    </format>
    <format dxfId="424">
      <pivotArea dataOnly="0" labelOnly="1" fieldPosition="0">
        <references count="1">
          <reference field="1" count="0"/>
        </references>
      </pivotArea>
    </format>
    <format dxfId="423">
      <pivotArea dataOnly="0" labelOnly="1" grandRow="1" outline="0" fieldPosition="0"/>
    </format>
    <format dxfId="422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421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420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419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418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417">
      <pivotArea field="1" type="button" dataOnly="0" labelOnly="1" outline="0" axis="axisRow" fieldPosition="0"/>
    </format>
    <format dxfId="416">
      <pivotArea dataOnly="0" labelOnly="1" fieldPosition="0">
        <references count="1">
          <reference field="1" count="0"/>
        </references>
      </pivotArea>
    </format>
    <format dxfId="415">
      <pivotArea dataOnly="0" labelOnly="1" grandRow="1" outline="0" fieldPosition="0"/>
    </format>
    <format dxfId="414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413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412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411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410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409">
      <pivotArea field="1" type="button" dataOnly="0" labelOnly="1" outline="0" axis="axisRow" fieldPosition="0"/>
    </format>
    <format dxfId="408">
      <pivotArea grandRow="1" outline="0" collapsedLevelsAreSubtotals="1" fieldPosition="0"/>
    </format>
    <format dxfId="407">
      <pivotArea dataOnly="0" labelOnly="1" grandRow="1" outline="0" fieldPosition="0"/>
    </format>
    <format dxfId="40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0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04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5000000}" name="Kontingenční tabulka10" cacheId="47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Příjmy">
  <location ref="A49:D62" firstHeaderRow="0" firstDataRow="1" firstDataCol="1"/>
  <pivotFields count="6">
    <pivotField axis="axisRow" showAll="0">
      <items count="12">
        <item m="1" x="9"/>
        <item x="0"/>
        <item m="1" x="10"/>
        <item x="4"/>
        <item x="2"/>
        <item m="1" x="7"/>
        <item x="6"/>
        <item x="3"/>
        <item x="1"/>
        <item m="1" x="8"/>
        <item x="5"/>
        <item t="default"/>
      </items>
    </pivotField>
    <pivotField axis="axisRow" showAll="0">
      <items count="6">
        <item x="0"/>
        <item x="1"/>
        <item x="2"/>
        <item m="1" x="3"/>
        <item m="1" x="4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3">
    <i>
      <x/>
    </i>
    <i r="1">
      <x v="1"/>
    </i>
    <i r="1">
      <x v="8"/>
    </i>
    <i>
      <x v="1"/>
    </i>
    <i r="1">
      <x v="1"/>
    </i>
    <i r="1">
      <x v="8"/>
    </i>
    <i>
      <x v="2"/>
    </i>
    <i r="1">
      <x v="3"/>
    </i>
    <i r="1">
      <x v="4"/>
    </i>
    <i r="1">
      <x v="6"/>
    </i>
    <i r="1">
      <x v="7"/>
    </i>
    <i r="1">
      <x v="1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Schválený rozpočet 2025" fld="5" baseField="0" baseItem="0"/>
  </dataFields>
  <formats count="39">
    <format dxfId="486">
      <pivotArea outline="0" collapsedLevelsAreSubtotals="1" fieldPosition="0"/>
    </format>
    <format dxfId="485">
      <pivotArea grandRow="1" outline="0" collapsedLevelsAreSubtotals="1" fieldPosition="0"/>
    </format>
    <format dxfId="484">
      <pivotArea dataOnly="0" labelOnly="1" grandRow="1" outline="0" fieldPosition="0"/>
    </format>
    <format dxfId="483">
      <pivotArea field="1" type="button" dataOnly="0" labelOnly="1" outline="0" axis="axisRow" fieldPosition="0"/>
    </format>
    <format dxfId="482">
      <pivotArea field="1" type="button" dataOnly="0" labelOnly="1" outline="0" axis="axisRow" fieldPosition="0"/>
    </format>
    <format dxfId="481">
      <pivotArea field="1" type="button" dataOnly="0" labelOnly="1" outline="0" axis="axisRow" fieldPosition="0"/>
    </format>
    <format dxfId="480">
      <pivotArea dataOnly="0" grandRow="1" axis="axisRow" fieldPosition="0"/>
    </format>
    <format dxfId="479">
      <pivotArea field="1" type="button" dataOnly="0" labelOnly="1" outline="0" axis="axisRow" fieldPosition="0"/>
    </format>
    <format dxfId="478">
      <pivotArea grandRow="1" outline="0" collapsedLevelsAreSubtotals="1" fieldPosition="0"/>
    </format>
    <format dxfId="477">
      <pivotArea dataOnly="0" labelOnly="1" grandRow="1" outline="0" fieldPosition="0"/>
    </format>
    <format dxfId="476">
      <pivotArea type="all" dataOnly="0" outline="0" fieldPosition="0"/>
    </format>
    <format dxfId="475">
      <pivotArea outline="0" collapsedLevelsAreSubtotals="1" fieldPosition="0"/>
    </format>
    <format dxfId="474">
      <pivotArea field="1" type="button" dataOnly="0" labelOnly="1" outline="0" axis="axisRow" fieldPosition="0"/>
    </format>
    <format dxfId="473">
      <pivotArea dataOnly="0" labelOnly="1" fieldPosition="0">
        <references count="1">
          <reference field="1" count="0"/>
        </references>
      </pivotArea>
    </format>
    <format dxfId="472">
      <pivotArea dataOnly="0" labelOnly="1" grandRow="1" outline="0" fieldPosition="0"/>
    </format>
    <format dxfId="471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470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469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468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467">
      <pivotArea type="all" dataOnly="0" outline="0" fieldPosition="0"/>
    </format>
    <format dxfId="466">
      <pivotArea outline="0" collapsedLevelsAreSubtotals="1" fieldPosition="0"/>
    </format>
    <format dxfId="465">
      <pivotArea field="1" type="button" dataOnly="0" labelOnly="1" outline="0" axis="axisRow" fieldPosition="0"/>
    </format>
    <format dxfId="464">
      <pivotArea dataOnly="0" labelOnly="1" fieldPosition="0">
        <references count="1">
          <reference field="1" count="0"/>
        </references>
      </pivotArea>
    </format>
    <format dxfId="463">
      <pivotArea dataOnly="0" labelOnly="1" grandRow="1" outline="0" fieldPosition="0"/>
    </format>
    <format dxfId="462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461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460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459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458">
      <pivotArea field="1" type="button" dataOnly="0" labelOnly="1" outline="0" axis="axisRow" fieldPosition="0"/>
    </format>
    <format dxfId="457">
      <pivotArea dataOnly="0" labelOnly="1" fieldPosition="0">
        <references count="1">
          <reference field="1" count="0"/>
        </references>
      </pivotArea>
    </format>
    <format dxfId="456">
      <pivotArea dataOnly="0" labelOnly="1" grandRow="1" outline="0" fieldPosition="0"/>
    </format>
    <format dxfId="455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454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453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452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451">
      <pivotArea field="1" type="button" dataOnly="0" labelOnly="1" outline="0" axis="axisRow" fieldPosition="0"/>
    </format>
    <format dxfId="450">
      <pivotArea grandRow="1" outline="0" collapsedLevelsAreSubtotals="1" fieldPosition="0"/>
    </format>
    <format dxfId="449">
      <pivotArea dataOnly="0" labelOnly="1" grandRow="1" outline="0" fieldPosition="0"/>
    </format>
    <format dxfId="44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2" displayName="Tabulka2" ref="A3:P156" totalsRowShown="0" headerRowDxfId="531" dataDxfId="530">
  <autoFilter ref="A3:P156" xr:uid="{00000000-0009-0000-0100-000001000000}"/>
  <tableColumns count="16">
    <tableColumn id="2" xr3:uid="{00000000-0010-0000-0000-000002000000}" name="Oddíl a paragraf rozpočtu" dataDxfId="529"/>
    <tableColumn id="12" xr3:uid="{00000000-0010-0000-0000-00000C000000}" name="ODPA" dataDxfId="528"/>
    <tableColumn id="3" xr3:uid="{00000000-0010-0000-0000-000003000000}" name="POL" dataDxfId="527"/>
    <tableColumn id="17" xr3:uid="{00000000-0010-0000-0000-000011000000}" name="Popis položky" dataDxfId="526"/>
    <tableColumn id="18" xr3:uid="{00000000-0010-0000-0000-000012000000}" name="UZ" dataDxfId="525"/>
    <tableColumn id="15" xr3:uid="{00000000-0010-0000-0000-00000F000000}" name="ORJ" dataDxfId="524"/>
    <tableColumn id="16" xr3:uid="{00000000-0010-0000-0000-000010000000}" name="ORG" dataDxfId="523"/>
    <tableColumn id="4" xr3:uid="{00000000-0010-0000-0000-000004000000}" name="Kapitola" dataDxfId="522"/>
    <tableColumn id="5" xr3:uid="{00000000-0010-0000-0000-000005000000}" name="ORJ - Správce rozpočtu" dataDxfId="521"/>
    <tableColumn id="14" xr3:uid="{00000000-0010-0000-0000-00000E000000}" name="ORJ - Správce" dataDxfId="520"/>
    <tableColumn id="6" xr3:uid="{00000000-0010-0000-0000-000006000000}" name="Akce" dataDxfId="519"/>
    <tableColumn id="11" xr3:uid="{00000000-0010-0000-0000-00000B000000}" name="Akce?" dataDxfId="518"/>
    <tableColumn id="7" xr3:uid="{00000000-0010-0000-0000-000007000000}" name="Druh výdaje" dataDxfId="517"/>
    <tableColumn id="8" xr3:uid="{00000000-0010-0000-0000-000008000000}" name="Schválený rozpočet 2024" dataDxfId="516"/>
    <tableColumn id="9" xr3:uid="{00000000-0010-0000-0000-000009000000}" name="Upravený rozpočet 2024" dataDxfId="515"/>
    <tableColumn id="10" xr3:uid="{00000000-0010-0000-0000-00000A000000}" name="Návrh rozpočtu 2025" dataDxfId="5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ulka3" displayName="Tabulka3" ref="A4:M43" totalsRowShown="0" headerRowDxfId="513" dataDxfId="512">
  <autoFilter ref="A4:M43" xr:uid="{00000000-0009-0000-0100-000002000000}"/>
  <tableColumns count="13">
    <tableColumn id="1" xr3:uid="{00000000-0010-0000-0100-000001000000}" name="Položka" dataDxfId="511"/>
    <tableColumn id="2" xr3:uid="{00000000-0010-0000-0100-000002000000}" name="Seskupení položek" dataDxfId="510"/>
    <tableColumn id="3" xr3:uid="{00000000-0010-0000-0100-000003000000}" name="Třída" dataDxfId="509"/>
    <tableColumn id="4" xr3:uid="{00000000-0010-0000-0100-000004000000}" name="ORG" dataDxfId="508"/>
    <tableColumn id="5" xr3:uid="{00000000-0010-0000-0100-000005000000}" name="ODPA" dataDxfId="507"/>
    <tableColumn id="6" xr3:uid="{00000000-0010-0000-0100-000006000000}" name="POL" dataDxfId="506"/>
    <tableColumn id="7" xr3:uid="{00000000-0010-0000-0100-000007000000}" name="ORJ" dataDxfId="505"/>
    <tableColumn id="9" xr3:uid="{00000000-0010-0000-0100-000009000000}" name="Schválený rozpočet 20242" dataDxfId="504"/>
    <tableColumn id="10" xr3:uid="{00000000-0010-0000-0100-00000A000000}" name="Upravený rozpočet 2024" dataDxfId="503"/>
    <tableColumn id="11" xr3:uid="{00000000-0010-0000-0100-00000B000000}" name="Návrh rozpočtu 2025" dataDxfId="502"/>
    <tableColumn id="12" xr3:uid="{00000000-0010-0000-0100-00000C000000}" name="UZ" dataDxfId="501"/>
    <tableColumn id="13" xr3:uid="{00000000-0010-0000-0100-00000D000000}" name="ORG kontace" dataDxfId="500"/>
    <tableColumn id="14" xr3:uid="{00000000-0010-0000-0100-00000E000000}" name="Volné" dataDxfId="49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ulka4" displayName="Tabulka4" ref="A47:J52" totalsRowShown="0" headerRowDxfId="498" dataDxfId="497">
  <autoFilter ref="A47:J52" xr:uid="{00000000-0009-0000-0100-000003000000}"/>
  <tableColumns count="10">
    <tableColumn id="1" xr3:uid="{00000000-0010-0000-0200-000001000000}" name="Položka" dataDxfId="496"/>
    <tableColumn id="2" xr3:uid="{00000000-0010-0000-0200-000002000000}" name="Seskupení položek" dataDxfId="495"/>
    <tableColumn id="3" xr3:uid="{00000000-0010-0000-0200-000003000000}" name="Třída" dataDxfId="494"/>
    <tableColumn id="4" xr3:uid="{00000000-0010-0000-0200-000004000000}" name="ORG" dataDxfId="493"/>
    <tableColumn id="5" xr3:uid="{00000000-0010-0000-0200-000005000000}" name="ODPA" dataDxfId="492"/>
    <tableColumn id="6" xr3:uid="{00000000-0010-0000-0200-000006000000}" name="POL" dataDxfId="491"/>
    <tableColumn id="7" xr3:uid="{00000000-0010-0000-0200-000007000000}" name="ORJ" dataDxfId="490"/>
    <tableColumn id="8" xr3:uid="{00000000-0010-0000-0200-000008000000}" name="Schválený rozpočet 2024" dataDxfId="489"/>
    <tableColumn id="9" xr3:uid="{00000000-0010-0000-0200-000009000000}" name="Upravený rozpočet 2024" dataDxfId="488"/>
    <tableColumn id="10" xr3:uid="{00000000-0010-0000-0200-00000A000000}" name="Návrh rozpočtu 2025" dataDxfId="48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8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Relationship Id="rId5" Type="http://schemas.openxmlformats.org/officeDocument/2006/relationships/printerSettings" Target="../printerSettings/printerSettings6.bin"/><Relationship Id="rId4" Type="http://schemas.openxmlformats.org/officeDocument/2006/relationships/pivotTable" Target="../pivotTables/pivotTable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H137"/>
  <sheetViews>
    <sheetView zoomScaleNormal="100" workbookViewId="0">
      <selection activeCell="D22" sqref="D22"/>
    </sheetView>
  </sheetViews>
  <sheetFormatPr defaultRowHeight="15" x14ac:dyDescent="0.25"/>
  <cols>
    <col min="1" max="1" width="45.28515625" bestFit="1" customWidth="1"/>
    <col min="2" max="2" width="23.7109375" style="35" bestFit="1" customWidth="1"/>
    <col min="3" max="3" width="23" style="35" customWidth="1"/>
    <col min="4" max="4" width="22.85546875" style="35" bestFit="1" customWidth="1"/>
    <col min="5" max="5" width="12.140625" style="173" bestFit="1" customWidth="1"/>
    <col min="6" max="6" width="3.85546875" customWidth="1"/>
  </cols>
  <sheetData>
    <row r="1" spans="1:5" ht="18.75" x14ac:dyDescent="0.3">
      <c r="A1" s="34" t="s">
        <v>379</v>
      </c>
    </row>
    <row r="2" spans="1:5" ht="18.75" x14ac:dyDescent="0.3">
      <c r="A2" s="34" t="s">
        <v>182</v>
      </c>
      <c r="B2" s="34"/>
    </row>
    <row r="4" spans="1:5" x14ac:dyDescent="0.25">
      <c r="A4" s="14" t="s">
        <v>183</v>
      </c>
      <c r="B4" s="138" t="s">
        <v>309</v>
      </c>
      <c r="C4" s="138" t="s">
        <v>310</v>
      </c>
      <c r="D4" s="138" t="s">
        <v>391</v>
      </c>
      <c r="E4"/>
    </row>
    <row r="5" spans="1:5" x14ac:dyDescent="0.25">
      <c r="A5" s="15" t="s">
        <v>177</v>
      </c>
      <c r="B5" s="35">
        <v>18950000</v>
      </c>
      <c r="C5" s="35">
        <v>18950000</v>
      </c>
      <c r="D5" s="35">
        <v>22110000</v>
      </c>
      <c r="E5"/>
    </row>
    <row r="6" spans="1:5" x14ac:dyDescent="0.25">
      <c r="A6" s="158" t="s">
        <v>154</v>
      </c>
      <c r="B6" s="35">
        <v>16000000</v>
      </c>
      <c r="C6" s="35">
        <v>16000000</v>
      </c>
      <c r="D6" s="35">
        <v>19000000</v>
      </c>
      <c r="E6"/>
    </row>
    <row r="7" spans="1:5" x14ac:dyDescent="0.25">
      <c r="A7" s="158" t="s">
        <v>155</v>
      </c>
      <c r="B7" s="35">
        <v>2200000</v>
      </c>
      <c r="C7" s="35">
        <v>2200000</v>
      </c>
      <c r="D7" s="35">
        <v>2300000</v>
      </c>
      <c r="E7"/>
    </row>
    <row r="8" spans="1:5" x14ac:dyDescent="0.25">
      <c r="A8" s="158" t="s">
        <v>156</v>
      </c>
      <c r="B8" s="35">
        <v>750000</v>
      </c>
      <c r="C8" s="35">
        <v>750000</v>
      </c>
      <c r="D8" s="35">
        <v>810000</v>
      </c>
      <c r="E8"/>
    </row>
    <row r="9" spans="1:5" x14ac:dyDescent="0.25">
      <c r="A9" s="15" t="s">
        <v>178</v>
      </c>
      <c r="B9" s="35">
        <v>6020000</v>
      </c>
      <c r="C9" s="35">
        <v>7798400</v>
      </c>
      <c r="D9" s="35">
        <v>2314000</v>
      </c>
      <c r="E9"/>
    </row>
    <row r="10" spans="1:5" x14ac:dyDescent="0.25">
      <c r="A10" s="158" t="s">
        <v>157</v>
      </c>
      <c r="B10" s="35">
        <v>200000</v>
      </c>
      <c r="C10" s="35">
        <v>200000</v>
      </c>
      <c r="D10" s="35">
        <v>1000000</v>
      </c>
      <c r="E10"/>
    </row>
    <row r="11" spans="1:5" x14ac:dyDescent="0.25">
      <c r="A11" s="158" t="s">
        <v>158</v>
      </c>
      <c r="B11" s="35">
        <v>320000</v>
      </c>
      <c r="C11" s="35">
        <v>423100</v>
      </c>
      <c r="D11" s="35">
        <v>314000</v>
      </c>
      <c r="E11"/>
    </row>
    <row r="12" spans="1:5" x14ac:dyDescent="0.25">
      <c r="A12" s="158" t="s">
        <v>164</v>
      </c>
      <c r="B12" s="35">
        <v>5500000</v>
      </c>
      <c r="C12" s="35">
        <v>7175300</v>
      </c>
      <c r="D12" s="35">
        <v>1000000</v>
      </c>
      <c r="E12"/>
    </row>
    <row r="13" spans="1:5" x14ac:dyDescent="0.25">
      <c r="A13" s="15" t="s">
        <v>180</v>
      </c>
      <c r="B13" s="35">
        <v>0</v>
      </c>
      <c r="C13" s="35">
        <v>0</v>
      </c>
      <c r="D13" s="35">
        <v>0</v>
      </c>
      <c r="E13"/>
    </row>
    <row r="14" spans="1:5" x14ac:dyDescent="0.25">
      <c r="A14" s="158" t="s">
        <v>181</v>
      </c>
      <c r="B14" s="35">
        <v>0</v>
      </c>
      <c r="C14" s="35">
        <v>0</v>
      </c>
      <c r="D14" s="35">
        <v>0</v>
      </c>
      <c r="E14"/>
    </row>
    <row r="15" spans="1:5" x14ac:dyDescent="0.25">
      <c r="A15" s="15" t="s">
        <v>179</v>
      </c>
      <c r="B15" s="35">
        <v>72110000</v>
      </c>
      <c r="C15" s="35">
        <v>121103500</v>
      </c>
      <c r="D15" s="35">
        <v>91329400</v>
      </c>
      <c r="E15"/>
    </row>
    <row r="16" spans="1:5" x14ac:dyDescent="0.25">
      <c r="A16" s="158" t="s">
        <v>173</v>
      </c>
      <c r="B16" s="35">
        <v>51876000</v>
      </c>
      <c r="C16" s="35">
        <v>100119000</v>
      </c>
      <c r="D16" s="35">
        <v>54405300</v>
      </c>
      <c r="E16"/>
    </row>
    <row r="17" spans="1:5" x14ac:dyDescent="0.25">
      <c r="A17" s="158" t="s">
        <v>174</v>
      </c>
      <c r="B17" s="35">
        <v>12234000</v>
      </c>
      <c r="C17" s="35">
        <v>15889600</v>
      </c>
      <c r="D17" s="35">
        <v>11924100</v>
      </c>
      <c r="E17"/>
    </row>
    <row r="18" spans="1:5" x14ac:dyDescent="0.25">
      <c r="A18" s="158" t="s">
        <v>184</v>
      </c>
      <c r="B18" s="35">
        <v>8000000</v>
      </c>
      <c r="C18" s="35">
        <v>5094900</v>
      </c>
      <c r="D18" s="35">
        <v>25000000</v>
      </c>
      <c r="E18"/>
    </row>
    <row r="19" spans="1:5" x14ac:dyDescent="0.25">
      <c r="A19" s="15" t="s">
        <v>142</v>
      </c>
      <c r="B19" s="35">
        <v>97080000</v>
      </c>
      <c r="C19" s="35">
        <v>147851900</v>
      </c>
      <c r="D19" s="35">
        <v>115753400</v>
      </c>
      <c r="E19"/>
    </row>
    <row r="20" spans="1:5" x14ac:dyDescent="0.25">
      <c r="B20"/>
    </row>
    <row r="22" spans="1:5" x14ac:dyDescent="0.25">
      <c r="A22" s="14" t="s">
        <v>150</v>
      </c>
      <c r="B22" s="138" t="s">
        <v>327</v>
      </c>
      <c r="C22" s="138" t="s">
        <v>310</v>
      </c>
      <c r="D22" s="138" t="s">
        <v>391</v>
      </c>
      <c r="E22"/>
    </row>
    <row r="23" spans="1:5" x14ac:dyDescent="0.25">
      <c r="A23" s="15" t="s">
        <v>8</v>
      </c>
      <c r="B23" s="35">
        <v>2900000</v>
      </c>
      <c r="C23" s="35">
        <v>4900000</v>
      </c>
      <c r="D23" s="35">
        <v>2900000</v>
      </c>
      <c r="E23"/>
    </row>
    <row r="24" spans="1:5" x14ac:dyDescent="0.25">
      <c r="A24" s="158" t="s">
        <v>286</v>
      </c>
      <c r="B24" s="35">
        <v>500000</v>
      </c>
      <c r="C24" s="35">
        <v>398200</v>
      </c>
      <c r="D24" s="35">
        <v>0</v>
      </c>
      <c r="E24"/>
    </row>
    <row r="25" spans="1:5" x14ac:dyDescent="0.25">
      <c r="A25" s="158" t="s">
        <v>280</v>
      </c>
      <c r="B25" s="35">
        <v>2400000</v>
      </c>
      <c r="C25" s="35">
        <v>2501800</v>
      </c>
      <c r="D25" s="35">
        <v>2900000</v>
      </c>
      <c r="E25"/>
    </row>
    <row r="26" spans="1:5" x14ac:dyDescent="0.25">
      <c r="A26" s="158" t="s">
        <v>386</v>
      </c>
      <c r="B26" s="35">
        <v>0</v>
      </c>
      <c r="C26" s="35">
        <v>2000000</v>
      </c>
      <c r="D26" s="35">
        <v>0</v>
      </c>
      <c r="E26"/>
    </row>
    <row r="27" spans="1:5" x14ac:dyDescent="0.25">
      <c r="A27" s="15" t="s">
        <v>15</v>
      </c>
      <c r="B27" s="35">
        <v>100000</v>
      </c>
      <c r="C27" s="35">
        <v>44355200</v>
      </c>
      <c r="D27" s="35">
        <v>318400</v>
      </c>
      <c r="E27"/>
    </row>
    <row r="28" spans="1:5" x14ac:dyDescent="0.25">
      <c r="A28" s="158" t="s">
        <v>280</v>
      </c>
      <c r="B28" s="35">
        <v>100000</v>
      </c>
      <c r="C28" s="35">
        <v>100000</v>
      </c>
      <c r="D28" s="35">
        <v>318400</v>
      </c>
      <c r="E28"/>
    </row>
    <row r="29" spans="1:5" x14ac:dyDescent="0.25">
      <c r="A29" s="158" t="s">
        <v>387</v>
      </c>
      <c r="B29" s="35">
        <v>0</v>
      </c>
      <c r="C29" s="35">
        <v>44255200</v>
      </c>
      <c r="D29" s="35">
        <v>0</v>
      </c>
      <c r="E29"/>
    </row>
    <row r="30" spans="1:5" x14ac:dyDescent="0.25">
      <c r="A30" s="15" t="s">
        <v>17</v>
      </c>
      <c r="B30" s="35">
        <v>120000</v>
      </c>
      <c r="C30" s="35">
        <v>120000</v>
      </c>
      <c r="D30" s="35">
        <v>120000</v>
      </c>
      <c r="E30"/>
    </row>
    <row r="31" spans="1:5" x14ac:dyDescent="0.25">
      <c r="A31" s="158" t="s">
        <v>280</v>
      </c>
      <c r="B31" s="35">
        <v>120000</v>
      </c>
      <c r="C31" s="35">
        <v>120000</v>
      </c>
      <c r="D31" s="35">
        <v>120000</v>
      </c>
      <c r="E31"/>
    </row>
    <row r="32" spans="1:5" x14ac:dyDescent="0.25">
      <c r="A32" s="15" t="s">
        <v>19</v>
      </c>
      <c r="B32" s="35">
        <v>6934000</v>
      </c>
      <c r="C32" s="35">
        <v>12475400</v>
      </c>
      <c r="D32" s="35">
        <v>6918000</v>
      </c>
      <c r="E32"/>
    </row>
    <row r="33" spans="1:5" x14ac:dyDescent="0.25">
      <c r="A33" s="158" t="s">
        <v>280</v>
      </c>
      <c r="B33" s="35">
        <v>1900000</v>
      </c>
      <c r="C33" s="35">
        <v>1093200</v>
      </c>
      <c r="D33" s="35">
        <v>567000</v>
      </c>
      <c r="E33"/>
    </row>
    <row r="34" spans="1:5" x14ac:dyDescent="0.25">
      <c r="A34" s="158" t="s">
        <v>301</v>
      </c>
      <c r="B34" s="35">
        <v>2834000</v>
      </c>
      <c r="C34" s="35">
        <v>3849400</v>
      </c>
      <c r="D34" s="35">
        <v>4451000</v>
      </c>
      <c r="E34"/>
    </row>
    <row r="35" spans="1:5" x14ac:dyDescent="0.25">
      <c r="A35" s="158" t="s">
        <v>300</v>
      </c>
      <c r="B35" s="35">
        <v>2200000</v>
      </c>
      <c r="C35" s="35">
        <v>2200000</v>
      </c>
      <c r="D35" s="35">
        <v>1900000</v>
      </c>
      <c r="E35"/>
    </row>
    <row r="36" spans="1:5" x14ac:dyDescent="0.25">
      <c r="A36" s="158" t="s">
        <v>331</v>
      </c>
      <c r="B36" s="35">
        <v>0</v>
      </c>
      <c r="C36" s="35">
        <v>3878600</v>
      </c>
      <c r="D36" s="35">
        <v>0</v>
      </c>
      <c r="E36"/>
    </row>
    <row r="37" spans="1:5" x14ac:dyDescent="0.25">
      <c r="A37" s="158" t="s">
        <v>365</v>
      </c>
      <c r="B37" s="35">
        <v>0</v>
      </c>
      <c r="C37" s="35">
        <v>100000</v>
      </c>
      <c r="D37" s="35">
        <v>0</v>
      </c>
      <c r="E37"/>
    </row>
    <row r="38" spans="1:5" x14ac:dyDescent="0.25">
      <c r="A38" s="158" t="s">
        <v>385</v>
      </c>
      <c r="B38" s="35">
        <v>0</v>
      </c>
      <c r="C38" s="35">
        <v>1354200</v>
      </c>
      <c r="D38" s="35">
        <v>0</v>
      </c>
      <c r="E38"/>
    </row>
    <row r="39" spans="1:5" x14ac:dyDescent="0.25">
      <c r="A39" s="15" t="s">
        <v>27</v>
      </c>
      <c r="B39" s="35">
        <v>20000000</v>
      </c>
      <c r="C39" s="35">
        <v>54850500</v>
      </c>
      <c r="D39" s="35">
        <v>14700000</v>
      </c>
      <c r="E39"/>
    </row>
    <row r="40" spans="1:5" x14ac:dyDescent="0.25">
      <c r="A40" s="158" t="s">
        <v>279</v>
      </c>
      <c r="B40" s="35">
        <v>4800000</v>
      </c>
      <c r="C40" s="35">
        <v>6700000</v>
      </c>
      <c r="D40" s="35">
        <v>0</v>
      </c>
      <c r="E40"/>
    </row>
    <row r="41" spans="1:5" x14ac:dyDescent="0.25">
      <c r="A41" s="158" t="s">
        <v>280</v>
      </c>
      <c r="B41" s="35">
        <v>700000</v>
      </c>
      <c r="C41" s="35">
        <v>700000</v>
      </c>
      <c r="D41" s="35">
        <v>200000</v>
      </c>
      <c r="E41"/>
    </row>
    <row r="42" spans="1:5" x14ac:dyDescent="0.25">
      <c r="A42" s="158" t="s">
        <v>303</v>
      </c>
      <c r="B42" s="35">
        <v>0</v>
      </c>
      <c r="C42" s="35">
        <v>0</v>
      </c>
      <c r="D42" s="35">
        <v>0</v>
      </c>
      <c r="E42"/>
    </row>
    <row r="43" spans="1:5" x14ac:dyDescent="0.25">
      <c r="A43" s="158" t="s">
        <v>302</v>
      </c>
      <c r="B43" s="35">
        <v>14500000</v>
      </c>
      <c r="C43" s="35">
        <v>14500000</v>
      </c>
      <c r="D43" s="35">
        <v>14500000</v>
      </c>
      <c r="E43"/>
    </row>
    <row r="44" spans="1:5" x14ac:dyDescent="0.25">
      <c r="A44" s="158" t="s">
        <v>329</v>
      </c>
      <c r="B44" s="35">
        <v>0</v>
      </c>
      <c r="C44" s="35">
        <v>30037900</v>
      </c>
      <c r="D44" s="35">
        <v>0</v>
      </c>
      <c r="E44"/>
    </row>
    <row r="45" spans="1:5" x14ac:dyDescent="0.25">
      <c r="A45" s="158" t="s">
        <v>385</v>
      </c>
      <c r="B45" s="35">
        <v>0</v>
      </c>
      <c r="C45" s="35">
        <v>2912600</v>
      </c>
      <c r="D45" s="35">
        <v>0</v>
      </c>
      <c r="E45"/>
    </row>
    <row r="46" spans="1:5" x14ac:dyDescent="0.25">
      <c r="A46" s="15" t="s">
        <v>34</v>
      </c>
      <c r="B46" s="35">
        <v>4601000</v>
      </c>
      <c r="C46" s="35">
        <v>4629600</v>
      </c>
      <c r="D46" s="35">
        <v>12080000</v>
      </c>
      <c r="E46"/>
    </row>
    <row r="47" spans="1:5" x14ac:dyDescent="0.25">
      <c r="A47" s="158" t="s">
        <v>282</v>
      </c>
      <c r="B47" s="35">
        <v>4521000</v>
      </c>
      <c r="C47" s="35">
        <v>4521000</v>
      </c>
      <c r="D47" s="35">
        <v>12000000</v>
      </c>
      <c r="E47"/>
    </row>
    <row r="48" spans="1:5" x14ac:dyDescent="0.25">
      <c r="A48" s="158" t="s">
        <v>280</v>
      </c>
      <c r="B48" s="35">
        <v>80000</v>
      </c>
      <c r="C48" s="35">
        <v>85000</v>
      </c>
      <c r="D48" s="35">
        <v>80000</v>
      </c>
      <c r="E48"/>
    </row>
    <row r="49" spans="1:5" x14ac:dyDescent="0.25">
      <c r="A49" s="158" t="s">
        <v>385</v>
      </c>
      <c r="B49" s="35">
        <v>0</v>
      </c>
      <c r="C49" s="35">
        <v>23600</v>
      </c>
      <c r="D49" s="35">
        <v>0</v>
      </c>
      <c r="E49"/>
    </row>
    <row r="50" spans="1:5" x14ac:dyDescent="0.25">
      <c r="A50" s="15" t="s">
        <v>39</v>
      </c>
      <c r="B50" s="35">
        <v>1260000</v>
      </c>
      <c r="C50" s="35">
        <v>1309000</v>
      </c>
      <c r="D50" s="35">
        <v>1255000</v>
      </c>
      <c r="E50"/>
    </row>
    <row r="51" spans="1:5" x14ac:dyDescent="0.25">
      <c r="A51" s="158" t="s">
        <v>280</v>
      </c>
      <c r="B51" s="35">
        <v>1260000</v>
      </c>
      <c r="C51" s="35">
        <v>1260000</v>
      </c>
      <c r="D51" s="35">
        <v>1255000</v>
      </c>
      <c r="E51"/>
    </row>
    <row r="52" spans="1:5" x14ac:dyDescent="0.25">
      <c r="A52" s="158" t="s">
        <v>385</v>
      </c>
      <c r="B52" s="35">
        <v>0</v>
      </c>
      <c r="C52" s="35">
        <v>49000</v>
      </c>
      <c r="D52" s="35">
        <v>0</v>
      </c>
      <c r="E52"/>
    </row>
    <row r="53" spans="1:5" x14ac:dyDescent="0.25">
      <c r="A53" s="15" t="s">
        <v>47</v>
      </c>
      <c r="B53" s="35">
        <v>900000</v>
      </c>
      <c r="C53" s="35">
        <v>956000</v>
      </c>
      <c r="D53" s="35">
        <v>900000</v>
      </c>
      <c r="E53"/>
    </row>
    <row r="54" spans="1:5" x14ac:dyDescent="0.25">
      <c r="A54" s="158" t="s">
        <v>280</v>
      </c>
      <c r="B54" s="35">
        <v>900000</v>
      </c>
      <c r="C54" s="35">
        <v>920000</v>
      </c>
      <c r="D54" s="35">
        <v>900000</v>
      </c>
      <c r="E54"/>
    </row>
    <row r="55" spans="1:5" x14ac:dyDescent="0.25">
      <c r="A55" s="158" t="s">
        <v>385</v>
      </c>
      <c r="B55" s="35">
        <v>0</v>
      </c>
      <c r="C55" s="35">
        <v>36000</v>
      </c>
      <c r="D55" s="35">
        <v>0</v>
      </c>
      <c r="E55"/>
    </row>
    <row r="56" spans="1:5" x14ac:dyDescent="0.25">
      <c r="A56" s="15" t="s">
        <v>44</v>
      </c>
      <c r="B56" s="35">
        <v>120000</v>
      </c>
      <c r="C56" s="35">
        <v>120000</v>
      </c>
      <c r="D56" s="35">
        <v>120000</v>
      </c>
      <c r="E56"/>
    </row>
    <row r="57" spans="1:5" x14ac:dyDescent="0.25">
      <c r="A57" s="158" t="s">
        <v>280</v>
      </c>
      <c r="B57" s="35">
        <v>120000</v>
      </c>
      <c r="C57" s="35">
        <v>120000</v>
      </c>
      <c r="D57" s="35">
        <v>120000</v>
      </c>
      <c r="E57"/>
    </row>
    <row r="58" spans="1:5" x14ac:dyDescent="0.25">
      <c r="A58" s="15" t="s">
        <v>50</v>
      </c>
      <c r="B58" s="35">
        <v>3505000</v>
      </c>
      <c r="C58" s="35">
        <v>4481000</v>
      </c>
      <c r="D58" s="35">
        <v>4105000</v>
      </c>
      <c r="E58"/>
    </row>
    <row r="59" spans="1:5" x14ac:dyDescent="0.25">
      <c r="A59" s="158" t="s">
        <v>280</v>
      </c>
      <c r="B59" s="35">
        <v>1005000</v>
      </c>
      <c r="C59" s="35">
        <v>405000</v>
      </c>
      <c r="D59" s="35">
        <v>1105000</v>
      </c>
      <c r="E59"/>
    </row>
    <row r="60" spans="1:5" x14ac:dyDescent="0.25">
      <c r="A60" s="158" t="s">
        <v>304</v>
      </c>
      <c r="B60" s="35">
        <v>2500000</v>
      </c>
      <c r="C60" s="35">
        <v>3280000</v>
      </c>
      <c r="D60" s="35">
        <v>3000000</v>
      </c>
      <c r="E60"/>
    </row>
    <row r="61" spans="1:5" x14ac:dyDescent="0.25">
      <c r="A61" s="158" t="s">
        <v>385</v>
      </c>
      <c r="B61" s="35">
        <v>0</v>
      </c>
      <c r="C61" s="35">
        <v>796000</v>
      </c>
      <c r="D61" s="35">
        <v>0</v>
      </c>
      <c r="E61"/>
    </row>
    <row r="62" spans="1:5" x14ac:dyDescent="0.25">
      <c r="A62" s="15" t="s">
        <v>54</v>
      </c>
      <c r="B62" s="35">
        <v>600000</v>
      </c>
      <c r="C62" s="35">
        <v>974200</v>
      </c>
      <c r="D62" s="35">
        <v>500000</v>
      </c>
      <c r="E62"/>
    </row>
    <row r="63" spans="1:5" x14ac:dyDescent="0.25">
      <c r="A63" s="158" t="s">
        <v>280</v>
      </c>
      <c r="B63" s="35">
        <v>600000</v>
      </c>
      <c r="C63" s="35">
        <v>420000</v>
      </c>
      <c r="D63" s="35">
        <v>500000</v>
      </c>
      <c r="E63"/>
    </row>
    <row r="64" spans="1:5" x14ac:dyDescent="0.25">
      <c r="A64" s="158" t="s">
        <v>385</v>
      </c>
      <c r="B64" s="35">
        <v>0</v>
      </c>
      <c r="C64" s="35">
        <v>554200</v>
      </c>
      <c r="D64" s="35">
        <v>0</v>
      </c>
      <c r="E64"/>
    </row>
    <row r="65" spans="1:5" x14ac:dyDescent="0.25">
      <c r="A65" s="15" t="s">
        <v>56</v>
      </c>
      <c r="B65" s="35">
        <v>680000</v>
      </c>
      <c r="C65" s="35">
        <v>783100</v>
      </c>
      <c r="D65" s="35">
        <v>617000</v>
      </c>
      <c r="E65"/>
    </row>
    <row r="66" spans="1:5" x14ac:dyDescent="0.25">
      <c r="A66" s="158" t="s">
        <v>280</v>
      </c>
      <c r="B66" s="35">
        <v>680000</v>
      </c>
      <c r="C66" s="35">
        <v>783100</v>
      </c>
      <c r="D66" s="35">
        <v>617000</v>
      </c>
      <c r="E66"/>
    </row>
    <row r="67" spans="1:5" x14ac:dyDescent="0.25">
      <c r="A67" s="15" t="s">
        <v>64</v>
      </c>
      <c r="B67" s="35">
        <v>0</v>
      </c>
      <c r="C67" s="35">
        <v>0</v>
      </c>
      <c r="D67" s="35">
        <v>0</v>
      </c>
      <c r="E67"/>
    </row>
    <row r="68" spans="1:5" x14ac:dyDescent="0.25">
      <c r="A68" s="158" t="s">
        <v>280</v>
      </c>
      <c r="B68" s="35">
        <v>0</v>
      </c>
      <c r="C68" s="35">
        <v>0</v>
      </c>
      <c r="D68" s="35">
        <v>0</v>
      </c>
      <c r="E68"/>
    </row>
    <row r="69" spans="1:5" x14ac:dyDescent="0.25">
      <c r="A69" s="15" t="s">
        <v>61</v>
      </c>
      <c r="B69" s="35">
        <v>10500000</v>
      </c>
      <c r="C69" s="35">
        <v>21957700</v>
      </c>
      <c r="D69" s="35">
        <v>1000000</v>
      </c>
      <c r="E69"/>
    </row>
    <row r="70" spans="1:5" x14ac:dyDescent="0.25">
      <c r="A70" s="158" t="s">
        <v>278</v>
      </c>
      <c r="B70" s="35">
        <v>10500000</v>
      </c>
      <c r="C70" s="35">
        <v>10500000</v>
      </c>
      <c r="D70" s="35">
        <v>1000000</v>
      </c>
      <c r="E70"/>
    </row>
    <row r="71" spans="1:5" x14ac:dyDescent="0.25">
      <c r="A71" s="158" t="s">
        <v>280</v>
      </c>
      <c r="B71" s="35">
        <v>0</v>
      </c>
      <c r="C71" s="35">
        <v>120000</v>
      </c>
      <c r="D71" s="35">
        <v>0</v>
      </c>
      <c r="E71"/>
    </row>
    <row r="72" spans="1:5" x14ac:dyDescent="0.25">
      <c r="A72" s="158" t="s">
        <v>328</v>
      </c>
      <c r="B72" s="35">
        <v>0</v>
      </c>
      <c r="C72" s="35">
        <v>10961300</v>
      </c>
      <c r="D72" s="35">
        <v>0</v>
      </c>
      <c r="E72"/>
    </row>
    <row r="73" spans="1:5" x14ac:dyDescent="0.25">
      <c r="A73" s="158" t="s">
        <v>330</v>
      </c>
      <c r="B73" s="35">
        <v>0</v>
      </c>
      <c r="C73" s="35">
        <v>376400</v>
      </c>
      <c r="D73" s="35">
        <v>0</v>
      </c>
      <c r="E73"/>
    </row>
    <row r="74" spans="1:5" x14ac:dyDescent="0.25">
      <c r="A74" s="15" t="s">
        <v>58</v>
      </c>
      <c r="B74" s="35">
        <v>360000</v>
      </c>
      <c r="C74" s="35">
        <v>14189700</v>
      </c>
      <c r="D74" s="35">
        <v>360000</v>
      </c>
      <c r="E74"/>
    </row>
    <row r="75" spans="1:5" x14ac:dyDescent="0.25">
      <c r="A75" s="158" t="s">
        <v>277</v>
      </c>
      <c r="B75" s="35">
        <v>0</v>
      </c>
      <c r="C75" s="35">
        <v>13829700</v>
      </c>
      <c r="D75" s="35">
        <v>0</v>
      </c>
      <c r="E75"/>
    </row>
    <row r="76" spans="1:5" x14ac:dyDescent="0.25">
      <c r="A76" s="158" t="s">
        <v>280</v>
      </c>
      <c r="B76" s="35">
        <v>360000</v>
      </c>
      <c r="C76" s="35">
        <v>360000</v>
      </c>
      <c r="D76" s="35">
        <v>360000</v>
      </c>
      <c r="E76"/>
    </row>
    <row r="77" spans="1:5" x14ac:dyDescent="0.25">
      <c r="A77" s="15" t="s">
        <v>65</v>
      </c>
      <c r="B77" s="35">
        <v>180000</v>
      </c>
      <c r="C77" s="35">
        <v>180000</v>
      </c>
      <c r="D77" s="35">
        <v>180000</v>
      </c>
      <c r="E77"/>
    </row>
    <row r="78" spans="1:5" x14ac:dyDescent="0.25">
      <c r="A78" s="158" t="s">
        <v>280</v>
      </c>
      <c r="B78" s="35">
        <v>180000</v>
      </c>
      <c r="C78" s="35">
        <v>180000</v>
      </c>
      <c r="D78" s="35">
        <v>180000</v>
      </c>
      <c r="E78"/>
    </row>
    <row r="79" spans="1:5" x14ac:dyDescent="0.25">
      <c r="A79" s="15" t="s">
        <v>67</v>
      </c>
      <c r="B79" s="35">
        <v>6450000</v>
      </c>
      <c r="C79" s="35">
        <v>10150000</v>
      </c>
      <c r="D79" s="35">
        <v>6450000</v>
      </c>
      <c r="E79"/>
    </row>
    <row r="80" spans="1:5" x14ac:dyDescent="0.25">
      <c r="A80" s="158" t="s">
        <v>280</v>
      </c>
      <c r="B80" s="35">
        <v>6450000</v>
      </c>
      <c r="C80" s="35">
        <v>6450000</v>
      </c>
      <c r="D80" s="35">
        <v>6450000</v>
      </c>
      <c r="E80"/>
    </row>
    <row r="81" spans="1:5" x14ac:dyDescent="0.25">
      <c r="A81" s="158" t="s">
        <v>383</v>
      </c>
      <c r="B81" s="35">
        <v>0</v>
      </c>
      <c r="C81" s="35">
        <v>2000000</v>
      </c>
      <c r="D81" s="35">
        <v>0</v>
      </c>
      <c r="E81"/>
    </row>
    <row r="82" spans="1:5" x14ac:dyDescent="0.25">
      <c r="A82" s="158" t="s">
        <v>384</v>
      </c>
      <c r="B82" s="35">
        <v>0</v>
      </c>
      <c r="C82" s="35">
        <v>1700000</v>
      </c>
      <c r="D82" s="35">
        <v>0</v>
      </c>
      <c r="E82"/>
    </row>
    <row r="83" spans="1:5" x14ac:dyDescent="0.25">
      <c r="A83" s="15" t="s">
        <v>84</v>
      </c>
      <c r="B83" s="35">
        <v>0</v>
      </c>
      <c r="C83" s="35">
        <v>465400</v>
      </c>
      <c r="D83" s="35">
        <v>0</v>
      </c>
      <c r="E83"/>
    </row>
    <row r="84" spans="1:5" x14ac:dyDescent="0.25">
      <c r="A84" s="158" t="s">
        <v>385</v>
      </c>
      <c r="B84" s="35">
        <v>0</v>
      </c>
      <c r="C84" s="35">
        <v>465400</v>
      </c>
      <c r="D84" s="35">
        <v>0</v>
      </c>
      <c r="E84"/>
    </row>
    <row r="85" spans="1:5" x14ac:dyDescent="0.25">
      <c r="A85" s="15" t="s">
        <v>86</v>
      </c>
      <c r="B85" s="35">
        <v>0</v>
      </c>
      <c r="C85" s="35">
        <v>252400</v>
      </c>
      <c r="D85" s="35">
        <v>0</v>
      </c>
      <c r="E85"/>
    </row>
    <row r="86" spans="1:5" x14ac:dyDescent="0.25">
      <c r="A86" s="158" t="s">
        <v>385</v>
      </c>
      <c r="B86" s="35">
        <v>0</v>
      </c>
      <c r="C86" s="35">
        <v>252400</v>
      </c>
      <c r="D86" s="35">
        <v>0</v>
      </c>
      <c r="E86"/>
    </row>
    <row r="87" spans="1:5" x14ac:dyDescent="0.25">
      <c r="A87" s="15" t="s">
        <v>74</v>
      </c>
      <c r="B87" s="35">
        <v>425000</v>
      </c>
      <c r="C87" s="35">
        <v>565000</v>
      </c>
      <c r="D87" s="35">
        <v>430000</v>
      </c>
      <c r="E87"/>
    </row>
    <row r="88" spans="1:5" x14ac:dyDescent="0.25">
      <c r="A88" s="158" t="s">
        <v>280</v>
      </c>
      <c r="B88" s="35">
        <v>425000</v>
      </c>
      <c r="C88" s="35">
        <v>425000</v>
      </c>
      <c r="D88" s="35">
        <v>430000</v>
      </c>
      <c r="E88"/>
    </row>
    <row r="89" spans="1:5" x14ac:dyDescent="0.25">
      <c r="A89" s="158" t="s">
        <v>385</v>
      </c>
      <c r="B89" s="35">
        <v>0</v>
      </c>
      <c r="C89" s="35">
        <v>140000</v>
      </c>
      <c r="D89" s="35">
        <v>0</v>
      </c>
      <c r="E89"/>
    </row>
    <row r="90" spans="1:5" x14ac:dyDescent="0.25">
      <c r="A90" s="15" t="s">
        <v>80</v>
      </c>
      <c r="B90" s="35">
        <v>340000</v>
      </c>
      <c r="C90" s="35">
        <v>340000</v>
      </c>
      <c r="D90" s="35">
        <v>340000</v>
      </c>
      <c r="E90"/>
    </row>
    <row r="91" spans="1:5" x14ac:dyDescent="0.25">
      <c r="A91" s="158" t="s">
        <v>280</v>
      </c>
      <c r="B91" s="35">
        <v>340000</v>
      </c>
      <c r="C91" s="35">
        <v>340000</v>
      </c>
      <c r="D91" s="35">
        <v>340000</v>
      </c>
      <c r="E91"/>
    </row>
    <row r="92" spans="1:5" x14ac:dyDescent="0.25">
      <c r="A92" s="15" t="s">
        <v>88</v>
      </c>
      <c r="B92" s="35">
        <v>399000</v>
      </c>
      <c r="C92" s="35">
        <v>399000</v>
      </c>
      <c r="D92" s="35">
        <v>399000</v>
      </c>
      <c r="E92"/>
    </row>
    <row r="93" spans="1:5" x14ac:dyDescent="0.25">
      <c r="A93" s="158" t="s">
        <v>280</v>
      </c>
      <c r="B93" s="35">
        <v>399000</v>
      </c>
      <c r="C93" s="35">
        <v>399000</v>
      </c>
      <c r="D93" s="35">
        <v>399000</v>
      </c>
      <c r="E93"/>
    </row>
    <row r="94" spans="1:5" x14ac:dyDescent="0.25">
      <c r="A94" s="15" t="s">
        <v>90</v>
      </c>
      <c r="B94" s="35">
        <v>8000</v>
      </c>
      <c r="C94" s="35">
        <v>8000</v>
      </c>
      <c r="D94" s="35">
        <v>0</v>
      </c>
      <c r="E94"/>
    </row>
    <row r="95" spans="1:5" x14ac:dyDescent="0.25">
      <c r="A95" s="158" t="s">
        <v>280</v>
      </c>
      <c r="B95" s="35">
        <v>8000</v>
      </c>
      <c r="C95" s="35">
        <v>8000</v>
      </c>
      <c r="D95" s="35">
        <v>0</v>
      </c>
      <c r="E95"/>
    </row>
    <row r="96" spans="1:5" x14ac:dyDescent="0.25">
      <c r="A96" s="15" t="s">
        <v>92</v>
      </c>
      <c r="B96" s="35">
        <v>435000</v>
      </c>
      <c r="C96" s="35">
        <v>435000</v>
      </c>
      <c r="D96" s="35">
        <v>435000</v>
      </c>
      <c r="E96"/>
    </row>
    <row r="97" spans="1:5" x14ac:dyDescent="0.25">
      <c r="A97" s="158" t="s">
        <v>280</v>
      </c>
      <c r="B97" s="35">
        <v>435000</v>
      </c>
      <c r="C97" s="35">
        <v>435000</v>
      </c>
      <c r="D97" s="35">
        <v>435000</v>
      </c>
      <c r="E97"/>
    </row>
    <row r="98" spans="1:5" x14ac:dyDescent="0.25">
      <c r="A98" s="15" t="s">
        <v>94</v>
      </c>
      <c r="B98" s="35">
        <v>1000000</v>
      </c>
      <c r="C98" s="35">
        <v>1497600</v>
      </c>
      <c r="D98" s="35">
        <v>1000000</v>
      </c>
      <c r="E98"/>
    </row>
    <row r="99" spans="1:5" x14ac:dyDescent="0.25">
      <c r="A99" s="158" t="s">
        <v>280</v>
      </c>
      <c r="B99" s="35">
        <v>1000000</v>
      </c>
      <c r="C99" s="35">
        <v>1000000</v>
      </c>
      <c r="D99" s="35">
        <v>1000000</v>
      </c>
      <c r="E99"/>
    </row>
    <row r="100" spans="1:5" x14ac:dyDescent="0.25">
      <c r="A100" s="158" t="s">
        <v>385</v>
      </c>
      <c r="B100" s="35">
        <v>0</v>
      </c>
      <c r="C100" s="35">
        <v>497600</v>
      </c>
      <c r="D100" s="35">
        <v>0</v>
      </c>
      <c r="E100"/>
    </row>
    <row r="101" spans="1:5" x14ac:dyDescent="0.25">
      <c r="A101" s="15" t="s">
        <v>100</v>
      </c>
      <c r="B101" s="35">
        <v>7470000</v>
      </c>
      <c r="C101" s="35">
        <v>7470000</v>
      </c>
      <c r="D101" s="35">
        <v>7470000</v>
      </c>
      <c r="E101"/>
    </row>
    <row r="102" spans="1:5" x14ac:dyDescent="0.25">
      <c r="A102" s="158" t="s">
        <v>280</v>
      </c>
      <c r="B102" s="35">
        <v>7470000</v>
      </c>
      <c r="C102" s="35">
        <v>7470000</v>
      </c>
      <c r="D102" s="35">
        <v>7470000</v>
      </c>
      <c r="E102"/>
    </row>
    <row r="103" spans="1:5" x14ac:dyDescent="0.25">
      <c r="A103" s="15" t="s">
        <v>289</v>
      </c>
      <c r="B103" s="35">
        <v>0</v>
      </c>
      <c r="C103" s="35">
        <v>212000</v>
      </c>
      <c r="D103" s="35">
        <v>0</v>
      </c>
      <c r="E103"/>
    </row>
    <row r="104" spans="1:5" x14ac:dyDescent="0.25">
      <c r="A104" s="158" t="s">
        <v>385</v>
      </c>
      <c r="B104" s="35">
        <v>0</v>
      </c>
      <c r="C104" s="35">
        <v>212000</v>
      </c>
      <c r="D104" s="35">
        <v>0</v>
      </c>
      <c r="E104"/>
    </row>
    <row r="105" spans="1:5" x14ac:dyDescent="0.25">
      <c r="A105" s="15" t="s">
        <v>103</v>
      </c>
      <c r="B105" s="35">
        <v>0</v>
      </c>
      <c r="C105" s="35">
        <v>0</v>
      </c>
      <c r="D105" s="35">
        <v>0</v>
      </c>
      <c r="E105"/>
    </row>
    <row r="106" spans="1:5" s="138" customFormat="1" x14ac:dyDescent="0.25">
      <c r="A106" s="158" t="s">
        <v>385</v>
      </c>
      <c r="B106" s="35">
        <v>0</v>
      </c>
      <c r="C106" s="35">
        <v>0</v>
      </c>
      <c r="D106" s="35">
        <v>0</v>
      </c>
      <c r="E106"/>
    </row>
    <row r="107" spans="1:5" s="138" customFormat="1" x14ac:dyDescent="0.25">
      <c r="A107" s="15" t="s">
        <v>105</v>
      </c>
      <c r="B107" s="35">
        <v>68850000</v>
      </c>
      <c r="C107" s="35">
        <v>70881900</v>
      </c>
      <c r="D107" s="35">
        <v>79945000</v>
      </c>
      <c r="E107"/>
    </row>
    <row r="108" spans="1:5" x14ac:dyDescent="0.25">
      <c r="A108" s="158" t="s">
        <v>280</v>
      </c>
      <c r="B108" s="35">
        <v>56100000</v>
      </c>
      <c r="C108" s="35">
        <v>57341900</v>
      </c>
      <c r="D108" s="35">
        <v>60015000</v>
      </c>
      <c r="E108"/>
    </row>
    <row r="109" spans="1:5" x14ac:dyDescent="0.25">
      <c r="A109" s="158" t="s">
        <v>284</v>
      </c>
      <c r="B109" s="35">
        <v>3000000</v>
      </c>
      <c r="C109" s="35">
        <v>3000000</v>
      </c>
      <c r="D109" s="35">
        <v>3530000</v>
      </c>
      <c r="E109"/>
    </row>
    <row r="110" spans="1:5" x14ac:dyDescent="0.25">
      <c r="A110" s="158" t="s">
        <v>359</v>
      </c>
      <c r="B110" s="35">
        <v>0</v>
      </c>
      <c r="C110" s="35">
        <v>0</v>
      </c>
      <c r="D110" s="35">
        <v>13400000</v>
      </c>
      <c r="E110"/>
    </row>
    <row r="111" spans="1:5" s="138" customFormat="1" x14ac:dyDescent="0.25">
      <c r="A111" s="158" t="s">
        <v>372</v>
      </c>
      <c r="B111" s="35">
        <v>9750000</v>
      </c>
      <c r="C111" s="35">
        <v>7650000</v>
      </c>
      <c r="D111" s="35">
        <v>3000000</v>
      </c>
      <c r="E111"/>
    </row>
    <row r="112" spans="1:5" s="138" customFormat="1" x14ac:dyDescent="0.25">
      <c r="A112" s="158" t="s">
        <v>385</v>
      </c>
      <c r="B112" s="35">
        <v>0</v>
      </c>
      <c r="C112" s="35">
        <v>2575900</v>
      </c>
      <c r="D112" s="35">
        <v>0</v>
      </c>
      <c r="E112"/>
    </row>
    <row r="113" spans="1:5" s="138" customFormat="1" x14ac:dyDescent="0.25">
      <c r="A113" s="158" t="s">
        <v>388</v>
      </c>
      <c r="B113" s="35">
        <v>0</v>
      </c>
      <c r="C113" s="35">
        <v>314100</v>
      </c>
      <c r="D113" s="35">
        <v>0</v>
      </c>
      <c r="E113"/>
    </row>
    <row r="114" spans="1:5" s="138" customFormat="1" x14ac:dyDescent="0.25">
      <c r="A114" s="15" t="s">
        <v>134</v>
      </c>
      <c r="B114" s="35">
        <v>0</v>
      </c>
      <c r="C114" s="35">
        <v>0</v>
      </c>
      <c r="D114" s="35">
        <v>0</v>
      </c>
      <c r="E114"/>
    </row>
    <row r="115" spans="1:5" s="138" customFormat="1" x14ac:dyDescent="0.25">
      <c r="A115" s="158" t="s">
        <v>280</v>
      </c>
      <c r="B115" s="35">
        <v>0</v>
      </c>
      <c r="C115" s="35">
        <v>0</v>
      </c>
      <c r="D115" s="35">
        <v>0</v>
      </c>
      <c r="E115"/>
    </row>
    <row r="116" spans="1:5" s="138" customFormat="1" x14ac:dyDescent="0.25">
      <c r="A116" s="15" t="s">
        <v>136</v>
      </c>
      <c r="B116" s="35">
        <v>120000</v>
      </c>
      <c r="C116" s="35">
        <v>120000</v>
      </c>
      <c r="D116" s="35">
        <v>120000</v>
      </c>
      <c r="E116"/>
    </row>
    <row r="117" spans="1:5" x14ac:dyDescent="0.25">
      <c r="A117" s="158" t="s">
        <v>280</v>
      </c>
      <c r="B117" s="35">
        <v>120000</v>
      </c>
      <c r="C117" s="35">
        <v>120000</v>
      </c>
      <c r="D117" s="35">
        <v>120000</v>
      </c>
      <c r="E117"/>
    </row>
    <row r="118" spans="1:5" s="138" customFormat="1" x14ac:dyDescent="0.25">
      <c r="A118" s="15" t="s">
        <v>138</v>
      </c>
      <c r="B118" s="35">
        <v>400000</v>
      </c>
      <c r="C118" s="35">
        <v>400000</v>
      </c>
      <c r="D118" s="35">
        <v>400000</v>
      </c>
      <c r="E118"/>
    </row>
    <row r="119" spans="1:5" s="138" customFormat="1" x14ac:dyDescent="0.25">
      <c r="A119" s="158" t="s">
        <v>280</v>
      </c>
      <c r="B119" s="35">
        <v>400000</v>
      </c>
      <c r="C119" s="35">
        <v>400000</v>
      </c>
      <c r="D119" s="35">
        <v>400000</v>
      </c>
      <c r="E119"/>
    </row>
    <row r="120" spans="1:5" s="138" customFormat="1" x14ac:dyDescent="0.25">
      <c r="A120" s="15" t="s">
        <v>140</v>
      </c>
      <c r="B120" s="35">
        <v>0</v>
      </c>
      <c r="C120" s="35">
        <v>494200</v>
      </c>
      <c r="D120" s="35">
        <v>0</v>
      </c>
      <c r="E120"/>
    </row>
    <row r="121" spans="1:5" s="138" customFormat="1" x14ac:dyDescent="0.25">
      <c r="A121" s="158" t="s">
        <v>385</v>
      </c>
      <c r="B121" s="35">
        <v>0</v>
      </c>
      <c r="C121" s="35">
        <v>494200</v>
      </c>
      <c r="D121" s="35">
        <v>0</v>
      </c>
      <c r="E121"/>
    </row>
    <row r="122" spans="1:5" s="138" customFormat="1" x14ac:dyDescent="0.25">
      <c r="A122" s="15" t="s">
        <v>142</v>
      </c>
      <c r="B122" s="35">
        <v>138657000</v>
      </c>
      <c r="C122" s="35">
        <v>259971900</v>
      </c>
      <c r="D122" s="35">
        <v>143062400</v>
      </c>
      <c r="E122"/>
    </row>
    <row r="123" spans="1:5" s="138" customFormat="1" x14ac:dyDescent="0.25">
      <c r="A123"/>
      <c r="B123"/>
      <c r="C123"/>
      <c r="D123"/>
    </row>
    <row r="124" spans="1:5" s="138" customFormat="1" x14ac:dyDescent="0.25"/>
    <row r="125" spans="1:5" s="138" customFormat="1" x14ac:dyDescent="0.25">
      <c r="A125" s="185" t="s">
        <v>369</v>
      </c>
      <c r="B125" s="186">
        <f>GETPIVOTDATA(" Schválený rozpočet 2024",$A$4)-GETPIVOTDATA("  Schválený rozpočet 2024",$A$22)</f>
        <v>-41577000</v>
      </c>
      <c r="C125" s="186">
        <f>GETPIVOTDATA(" Upravený rozpočet 2024",$A$4)-GETPIVOTDATA(" Upravený rozpočet 2024",$A$22)</f>
        <v>-112120000</v>
      </c>
      <c r="D125" s="186" t="e">
        <f>GETPIVOTDATA(" Návrh rozpočtu 2025",$A$4)-GETPIVOTDATA(" Návrh rozpočtu 2025",$A$22)</f>
        <v>#REF!</v>
      </c>
    </row>
    <row r="126" spans="1:5" s="138" customFormat="1" x14ac:dyDescent="0.25">
      <c r="A126" s="187"/>
      <c r="B126" s="188"/>
      <c r="C126" s="188"/>
      <c r="D126" s="188"/>
    </row>
    <row r="127" spans="1:5" x14ac:dyDescent="0.25">
      <c r="A127" s="44" t="s">
        <v>225</v>
      </c>
      <c r="B127" s="138" t="s">
        <v>309</v>
      </c>
      <c r="C127" s="138" t="s">
        <v>310</v>
      </c>
      <c r="D127" s="138" t="s">
        <v>351</v>
      </c>
    </row>
    <row r="128" spans="1:5" x14ac:dyDescent="0.25">
      <c r="A128" s="46" t="s">
        <v>214</v>
      </c>
      <c r="B128" s="35">
        <v>41577000</v>
      </c>
      <c r="C128" s="35">
        <v>112120000</v>
      </c>
      <c r="D128" s="35">
        <v>24809000</v>
      </c>
    </row>
    <row r="129" spans="1:8" x14ac:dyDescent="0.25">
      <c r="A129" s="46" t="s">
        <v>216</v>
      </c>
      <c r="B129" s="35">
        <v>0</v>
      </c>
      <c r="C129" s="35">
        <v>0</v>
      </c>
      <c r="D129" s="35">
        <v>0</v>
      </c>
    </row>
    <row r="130" spans="1:8" x14ac:dyDescent="0.25">
      <c r="A130" s="46" t="s">
        <v>215</v>
      </c>
      <c r="B130" s="35">
        <v>0</v>
      </c>
      <c r="C130" s="35">
        <v>0</v>
      </c>
      <c r="D130" s="35">
        <v>0</v>
      </c>
    </row>
    <row r="131" spans="1:8" x14ac:dyDescent="0.25">
      <c r="A131" s="46" t="s">
        <v>217</v>
      </c>
      <c r="B131" s="35">
        <v>0</v>
      </c>
      <c r="C131" s="35">
        <v>0</v>
      </c>
      <c r="D131" s="35">
        <v>0</v>
      </c>
    </row>
    <row r="132" spans="1:8" x14ac:dyDescent="0.25">
      <c r="A132" s="46" t="s">
        <v>378</v>
      </c>
      <c r="B132" s="35">
        <v>0</v>
      </c>
      <c r="C132" s="35">
        <v>0</v>
      </c>
      <c r="D132" s="35">
        <v>2500000</v>
      </c>
    </row>
    <row r="133" spans="1:8" x14ac:dyDescent="0.25">
      <c r="A133" s="15" t="s">
        <v>142</v>
      </c>
      <c r="B133" s="35">
        <v>41577000</v>
      </c>
      <c r="C133" s="35">
        <v>112120000</v>
      </c>
      <c r="D133" s="35">
        <v>27309000</v>
      </c>
    </row>
    <row r="137" spans="1:8" x14ac:dyDescent="0.25">
      <c r="E137" s="174"/>
      <c r="F137" s="36"/>
      <c r="G137" s="36"/>
      <c r="H137" s="36"/>
    </row>
  </sheetData>
  <pageMargins left="0.7" right="0.7" top="0.75" bottom="0.75" header="0.3" footer="0.3"/>
  <pageSetup paperSize="9" scale="76" fitToHeight="0" orientation="portrait" r:id="rId4"/>
  <headerFooter>
    <oddFooter>&amp;C&amp;A&amp;P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/>
  <dimension ref="A1:D83"/>
  <sheetViews>
    <sheetView workbookViewId="0">
      <selection activeCell="A8" sqref="A8"/>
    </sheetView>
  </sheetViews>
  <sheetFormatPr defaultRowHeight="15" x14ac:dyDescent="0.25"/>
  <cols>
    <col min="1" max="1" width="32.140625" customWidth="1"/>
    <col min="2" max="2" width="27.140625" style="35" customWidth="1"/>
    <col min="3" max="4" width="27.140625" style="48" customWidth="1"/>
    <col min="5" max="5" width="27.140625" bestFit="1" customWidth="1"/>
  </cols>
  <sheetData>
    <row r="1" spans="1:4" s="138" customFormat="1" x14ac:dyDescent="0.25">
      <c r="A1" s="138" t="s">
        <v>296</v>
      </c>
      <c r="B1" s="35"/>
      <c r="C1" s="48"/>
      <c r="D1" s="48"/>
    </row>
    <row r="3" spans="1:4" x14ac:dyDescent="0.25">
      <c r="A3" s="14" t="s">
        <v>297</v>
      </c>
      <c r="B3" s="140" t="s">
        <v>345</v>
      </c>
      <c r="C3"/>
      <c r="D3"/>
    </row>
    <row r="4" spans="1:4" x14ac:dyDescent="0.25">
      <c r="A4" s="15" t="s">
        <v>177</v>
      </c>
      <c r="B4" s="35">
        <v>22110000</v>
      </c>
      <c r="C4"/>
      <c r="D4"/>
    </row>
    <row r="5" spans="1:4" x14ac:dyDescent="0.25">
      <c r="A5" s="16" t="s">
        <v>154</v>
      </c>
      <c r="B5" s="35">
        <v>19000000</v>
      </c>
      <c r="C5"/>
      <c r="D5"/>
    </row>
    <row r="6" spans="1:4" x14ac:dyDescent="0.25">
      <c r="A6" s="17" t="s">
        <v>186</v>
      </c>
      <c r="B6" s="35">
        <v>19000000</v>
      </c>
      <c r="C6"/>
      <c r="D6"/>
    </row>
    <row r="7" spans="1:4" x14ac:dyDescent="0.25">
      <c r="A7" s="172">
        <v>1511</v>
      </c>
      <c r="B7" s="35">
        <v>19000000</v>
      </c>
      <c r="C7"/>
      <c r="D7"/>
    </row>
    <row r="8" spans="1:4" x14ac:dyDescent="0.25">
      <c r="A8" s="184">
        <v>900</v>
      </c>
      <c r="B8" s="35">
        <v>19000000</v>
      </c>
      <c r="C8"/>
      <c r="D8"/>
    </row>
    <row r="9" spans="1:4" x14ac:dyDescent="0.25">
      <c r="A9" s="16" t="s">
        <v>156</v>
      </c>
      <c r="B9" s="35">
        <v>810000</v>
      </c>
      <c r="C9"/>
      <c r="D9"/>
    </row>
    <row r="10" spans="1:4" x14ac:dyDescent="0.25">
      <c r="A10" s="17" t="s">
        <v>186</v>
      </c>
      <c r="B10" s="35">
        <v>810000</v>
      </c>
      <c r="C10"/>
      <c r="D10"/>
    </row>
    <row r="11" spans="1:4" x14ac:dyDescent="0.25">
      <c r="A11" s="172">
        <v>1341</v>
      </c>
      <c r="B11" s="35">
        <v>260000</v>
      </c>
      <c r="C11"/>
      <c r="D11"/>
    </row>
    <row r="12" spans="1:4" x14ac:dyDescent="0.25">
      <c r="A12" s="184">
        <v>900</v>
      </c>
      <c r="B12" s="35">
        <v>260000</v>
      </c>
      <c r="C12"/>
      <c r="D12"/>
    </row>
    <row r="13" spans="1:4" x14ac:dyDescent="0.25">
      <c r="A13" s="172">
        <v>1342</v>
      </c>
      <c r="B13" s="35">
        <v>50000</v>
      </c>
      <c r="C13"/>
      <c r="D13"/>
    </row>
    <row r="14" spans="1:4" x14ac:dyDescent="0.25">
      <c r="A14" s="184">
        <v>900</v>
      </c>
      <c r="B14" s="35">
        <v>50000</v>
      </c>
      <c r="C14"/>
      <c r="D14"/>
    </row>
    <row r="15" spans="1:4" x14ac:dyDescent="0.25">
      <c r="A15" s="172">
        <v>1343</v>
      </c>
      <c r="B15" s="35">
        <v>500000</v>
      </c>
      <c r="C15"/>
      <c r="D15"/>
    </row>
    <row r="16" spans="1:4" x14ac:dyDescent="0.25">
      <c r="A16" s="184">
        <v>900</v>
      </c>
      <c r="B16" s="35">
        <v>500000</v>
      </c>
      <c r="C16"/>
      <c r="D16"/>
    </row>
    <row r="17" spans="1:4" x14ac:dyDescent="0.25">
      <c r="A17" s="16" t="s">
        <v>155</v>
      </c>
      <c r="B17" s="35">
        <v>2300000</v>
      </c>
      <c r="C17"/>
      <c r="D17"/>
    </row>
    <row r="18" spans="1:4" x14ac:dyDescent="0.25">
      <c r="A18" s="17" t="s">
        <v>186</v>
      </c>
      <c r="B18" s="35">
        <v>2300000</v>
      </c>
      <c r="C18"/>
      <c r="D18"/>
    </row>
    <row r="19" spans="1:4" x14ac:dyDescent="0.25">
      <c r="A19" s="172">
        <v>1361</v>
      </c>
      <c r="B19" s="35">
        <v>2300000</v>
      </c>
      <c r="C19"/>
      <c r="D19"/>
    </row>
    <row r="20" spans="1:4" x14ac:dyDescent="0.25">
      <c r="A20" s="184">
        <v>900</v>
      </c>
      <c r="B20" s="35">
        <v>2300000</v>
      </c>
      <c r="C20"/>
      <c r="D20"/>
    </row>
    <row r="21" spans="1:4" x14ac:dyDescent="0.25">
      <c r="A21" s="15" t="s">
        <v>178</v>
      </c>
      <c r="B21" s="35">
        <v>2314000</v>
      </c>
      <c r="C21"/>
      <c r="D21"/>
    </row>
    <row r="22" spans="1:4" x14ac:dyDescent="0.25">
      <c r="A22" s="16" t="s">
        <v>164</v>
      </c>
      <c r="B22" s="35">
        <v>1000000</v>
      </c>
      <c r="C22"/>
      <c r="D22"/>
    </row>
    <row r="23" spans="1:4" x14ac:dyDescent="0.25">
      <c r="A23" s="17">
        <v>3399</v>
      </c>
      <c r="B23" s="35">
        <v>0</v>
      </c>
      <c r="C23"/>
      <c r="D23"/>
    </row>
    <row r="24" spans="1:4" x14ac:dyDescent="0.25">
      <c r="A24" s="172">
        <v>2321</v>
      </c>
      <c r="B24" s="35">
        <v>0</v>
      </c>
      <c r="C24"/>
      <c r="D24"/>
    </row>
    <row r="25" spans="1:4" x14ac:dyDescent="0.25">
      <c r="A25" s="184">
        <v>400</v>
      </c>
      <c r="B25" s="35">
        <v>0</v>
      </c>
      <c r="C25"/>
      <c r="D25"/>
    </row>
    <row r="26" spans="1:4" x14ac:dyDescent="0.25">
      <c r="A26" s="17">
        <v>6171</v>
      </c>
      <c r="B26" s="35">
        <v>0</v>
      </c>
      <c r="C26"/>
      <c r="D26"/>
    </row>
    <row r="27" spans="1:4" x14ac:dyDescent="0.25">
      <c r="A27" s="172" t="s">
        <v>363</v>
      </c>
      <c r="B27" s="35">
        <v>0</v>
      </c>
      <c r="C27"/>
      <c r="D27"/>
    </row>
    <row r="28" spans="1:4" x14ac:dyDescent="0.25">
      <c r="A28" s="184">
        <v>900</v>
      </c>
      <c r="B28" s="35">
        <v>0</v>
      </c>
      <c r="C28"/>
      <c r="D28"/>
    </row>
    <row r="29" spans="1:4" x14ac:dyDescent="0.25">
      <c r="A29" s="17">
        <v>6310</v>
      </c>
      <c r="B29" s="35">
        <v>1000000</v>
      </c>
      <c r="C29"/>
      <c r="D29"/>
    </row>
    <row r="30" spans="1:4" x14ac:dyDescent="0.25">
      <c r="A30" s="172">
        <v>2141</v>
      </c>
      <c r="B30" s="35">
        <v>1000000</v>
      </c>
      <c r="C30"/>
      <c r="D30"/>
    </row>
    <row r="31" spans="1:4" x14ac:dyDescent="0.25">
      <c r="A31" s="184">
        <v>1000</v>
      </c>
      <c r="B31" s="35">
        <v>1000000</v>
      </c>
      <c r="C31"/>
      <c r="D31"/>
    </row>
    <row r="32" spans="1:4" x14ac:dyDescent="0.25">
      <c r="A32" s="17" t="s">
        <v>271</v>
      </c>
      <c r="B32" s="35">
        <v>0</v>
      </c>
      <c r="C32"/>
      <c r="D32"/>
    </row>
    <row r="33" spans="1:4" x14ac:dyDescent="0.25">
      <c r="A33" s="172">
        <v>2321</v>
      </c>
      <c r="B33" s="35">
        <v>0</v>
      </c>
      <c r="C33"/>
      <c r="D33"/>
    </row>
    <row r="34" spans="1:4" x14ac:dyDescent="0.25">
      <c r="A34" s="184">
        <v>900</v>
      </c>
      <c r="B34" s="35">
        <v>0</v>
      </c>
      <c r="C34"/>
      <c r="D34"/>
    </row>
    <row r="35" spans="1:4" x14ac:dyDescent="0.25">
      <c r="A35" s="17" t="s">
        <v>312</v>
      </c>
      <c r="B35" s="35">
        <v>0</v>
      </c>
      <c r="C35"/>
      <c r="D35"/>
    </row>
    <row r="36" spans="1:4" x14ac:dyDescent="0.25">
      <c r="A36" s="172" t="s">
        <v>313</v>
      </c>
      <c r="B36" s="35">
        <v>0</v>
      </c>
      <c r="C36"/>
      <c r="D36"/>
    </row>
    <row r="37" spans="1:4" x14ac:dyDescent="0.25">
      <c r="A37" s="184" t="s">
        <v>314</v>
      </c>
      <c r="B37" s="35">
        <v>0</v>
      </c>
      <c r="C37"/>
      <c r="D37"/>
    </row>
    <row r="38" spans="1:4" x14ac:dyDescent="0.25">
      <c r="A38" s="17" t="s">
        <v>341</v>
      </c>
      <c r="B38" s="35">
        <v>0</v>
      </c>
      <c r="C38"/>
      <c r="D38"/>
    </row>
    <row r="39" spans="1:4" x14ac:dyDescent="0.25">
      <c r="A39" s="172" t="s">
        <v>342</v>
      </c>
      <c r="B39" s="35">
        <v>0</v>
      </c>
      <c r="C39"/>
      <c r="D39"/>
    </row>
    <row r="40" spans="1:4" x14ac:dyDescent="0.25">
      <c r="A40" s="184" t="s">
        <v>314</v>
      </c>
      <c r="B40" s="35">
        <v>0</v>
      </c>
      <c r="C40"/>
      <c r="D40"/>
    </row>
    <row r="41" spans="1:4" x14ac:dyDescent="0.25">
      <c r="A41" s="16" t="s">
        <v>157</v>
      </c>
      <c r="B41" s="35">
        <v>1000000</v>
      </c>
      <c r="C41"/>
      <c r="D41"/>
    </row>
    <row r="42" spans="1:4" x14ac:dyDescent="0.25">
      <c r="A42" s="17">
        <v>6171</v>
      </c>
      <c r="B42" s="35">
        <v>1000000</v>
      </c>
      <c r="C42"/>
      <c r="D42"/>
    </row>
    <row r="43" spans="1:4" x14ac:dyDescent="0.25">
      <c r="A43" s="172">
        <v>2212</v>
      </c>
      <c r="B43" s="35">
        <v>1000000</v>
      </c>
      <c r="C43"/>
      <c r="D43"/>
    </row>
    <row r="44" spans="1:4" x14ac:dyDescent="0.25">
      <c r="A44" s="184">
        <v>900</v>
      </c>
      <c r="B44" s="35">
        <v>1000000</v>
      </c>
      <c r="C44"/>
      <c r="D44"/>
    </row>
    <row r="45" spans="1:4" x14ac:dyDescent="0.25">
      <c r="A45" s="16" t="s">
        <v>158</v>
      </c>
      <c r="B45" s="35">
        <v>314000</v>
      </c>
      <c r="C45"/>
      <c r="D45"/>
    </row>
    <row r="46" spans="1:4" x14ac:dyDescent="0.25">
      <c r="A46" s="17">
        <v>3314</v>
      </c>
      <c r="B46" s="35">
        <v>25000</v>
      </c>
      <c r="C46"/>
      <c r="D46"/>
    </row>
    <row r="47" spans="1:4" x14ac:dyDescent="0.25">
      <c r="A47" s="172">
        <v>2111</v>
      </c>
      <c r="B47" s="35">
        <v>25000</v>
      </c>
      <c r="C47"/>
      <c r="D47"/>
    </row>
    <row r="48" spans="1:4" x14ac:dyDescent="0.25">
      <c r="A48" s="184">
        <v>600</v>
      </c>
      <c r="B48" s="35">
        <v>25000</v>
      </c>
      <c r="C48"/>
      <c r="D48"/>
    </row>
    <row r="49" spans="1:4" x14ac:dyDescent="0.25">
      <c r="A49" s="17">
        <v>3399</v>
      </c>
      <c r="B49" s="35">
        <v>0</v>
      </c>
      <c r="C49"/>
      <c r="D49"/>
    </row>
    <row r="50" spans="1:4" x14ac:dyDescent="0.25">
      <c r="A50" s="172">
        <v>2111</v>
      </c>
      <c r="B50" s="35">
        <v>0</v>
      </c>
      <c r="C50"/>
      <c r="D50"/>
    </row>
    <row r="51" spans="1:4" x14ac:dyDescent="0.25">
      <c r="A51" s="184">
        <v>600</v>
      </c>
      <c r="B51" s="35">
        <v>0</v>
      </c>
      <c r="C51"/>
      <c r="D51"/>
    </row>
    <row r="52" spans="1:4" x14ac:dyDescent="0.25">
      <c r="A52" s="17">
        <v>3632</v>
      </c>
      <c r="B52" s="35">
        <v>200000</v>
      </c>
      <c r="C52"/>
      <c r="D52"/>
    </row>
    <row r="53" spans="1:4" x14ac:dyDescent="0.25">
      <c r="A53" s="172">
        <v>2111</v>
      </c>
      <c r="B53" s="35">
        <v>200000</v>
      </c>
      <c r="C53"/>
      <c r="D53"/>
    </row>
    <row r="54" spans="1:4" x14ac:dyDescent="0.25">
      <c r="A54" s="184">
        <v>800</v>
      </c>
      <c r="B54" s="35">
        <v>200000</v>
      </c>
      <c r="C54"/>
    </row>
    <row r="55" spans="1:4" x14ac:dyDescent="0.25">
      <c r="A55" s="17">
        <v>6171</v>
      </c>
      <c r="B55" s="35">
        <v>2000</v>
      </c>
      <c r="C55"/>
    </row>
    <row r="56" spans="1:4" x14ac:dyDescent="0.25">
      <c r="A56" s="172">
        <v>2111</v>
      </c>
      <c r="B56" s="35">
        <v>2000</v>
      </c>
      <c r="C56"/>
    </row>
    <row r="57" spans="1:4" x14ac:dyDescent="0.25">
      <c r="A57" s="184">
        <v>900</v>
      </c>
      <c r="B57" s="35">
        <v>2000</v>
      </c>
      <c r="C57"/>
    </row>
    <row r="58" spans="1:4" x14ac:dyDescent="0.25">
      <c r="A58" s="17" t="s">
        <v>325</v>
      </c>
      <c r="B58" s="35">
        <v>87000</v>
      </c>
      <c r="C58"/>
    </row>
    <row r="59" spans="1:4" x14ac:dyDescent="0.25">
      <c r="A59" s="172">
        <v>2111</v>
      </c>
      <c r="B59" s="35">
        <v>87000</v>
      </c>
      <c r="C59"/>
    </row>
    <row r="60" spans="1:4" x14ac:dyDescent="0.25">
      <c r="A60" s="184">
        <v>600</v>
      </c>
      <c r="B60" s="35">
        <v>87000</v>
      </c>
    </row>
    <row r="61" spans="1:4" x14ac:dyDescent="0.25">
      <c r="A61" s="15" t="s">
        <v>180</v>
      </c>
      <c r="B61" s="35">
        <v>0</v>
      </c>
    </row>
    <row r="62" spans="1:4" x14ac:dyDescent="0.25">
      <c r="A62" s="16" t="s">
        <v>181</v>
      </c>
      <c r="B62" s="35">
        <v>0</v>
      </c>
    </row>
    <row r="63" spans="1:4" x14ac:dyDescent="0.25">
      <c r="A63" s="17">
        <v>6171</v>
      </c>
      <c r="B63" s="35">
        <v>0</v>
      </c>
    </row>
    <row r="64" spans="1:4" x14ac:dyDescent="0.25">
      <c r="A64" s="172">
        <v>3110</v>
      </c>
      <c r="B64" s="35">
        <v>0</v>
      </c>
    </row>
    <row r="65" spans="1:2" x14ac:dyDescent="0.25">
      <c r="A65" s="184">
        <v>1000</v>
      </c>
      <c r="B65" s="35">
        <v>0</v>
      </c>
    </row>
    <row r="66" spans="1:2" x14ac:dyDescent="0.25">
      <c r="A66" s="15" t="s">
        <v>179</v>
      </c>
      <c r="B66" s="35">
        <v>91329400</v>
      </c>
    </row>
    <row r="67" spans="1:2" x14ac:dyDescent="0.25">
      <c r="A67" s="16" t="s">
        <v>173</v>
      </c>
      <c r="B67" s="35">
        <v>54405300</v>
      </c>
    </row>
    <row r="68" spans="1:2" x14ac:dyDescent="0.25">
      <c r="A68" s="17">
        <v>6330</v>
      </c>
      <c r="B68" s="35">
        <v>54405300</v>
      </c>
    </row>
    <row r="69" spans="1:2" x14ac:dyDescent="0.25">
      <c r="A69" s="172">
        <v>4137</v>
      </c>
      <c r="B69" s="35">
        <v>54405300</v>
      </c>
    </row>
    <row r="70" spans="1:2" x14ac:dyDescent="0.25">
      <c r="A70" s="184">
        <v>1000</v>
      </c>
      <c r="B70" s="35">
        <v>54405300</v>
      </c>
    </row>
    <row r="71" spans="1:2" x14ac:dyDescent="0.25">
      <c r="A71" s="172" t="s">
        <v>362</v>
      </c>
      <c r="B71" s="35">
        <v>0</v>
      </c>
    </row>
    <row r="72" spans="1:2" x14ac:dyDescent="0.25">
      <c r="A72" s="184">
        <v>1000</v>
      </c>
      <c r="B72" s="35">
        <v>0</v>
      </c>
    </row>
    <row r="73" spans="1:2" x14ac:dyDescent="0.25">
      <c r="A73" s="16" t="s">
        <v>174</v>
      </c>
      <c r="B73" s="35">
        <v>11924100</v>
      </c>
    </row>
    <row r="74" spans="1:2" x14ac:dyDescent="0.25">
      <c r="A74" s="17">
        <v>6330</v>
      </c>
      <c r="B74" s="35">
        <v>11924100</v>
      </c>
    </row>
    <row r="75" spans="1:2" x14ac:dyDescent="0.25">
      <c r="A75" s="172">
        <v>4137</v>
      </c>
      <c r="B75" s="35">
        <v>11924100</v>
      </c>
    </row>
    <row r="76" spans="1:2" x14ac:dyDescent="0.25">
      <c r="A76" s="184">
        <v>1000</v>
      </c>
      <c r="B76" s="35">
        <v>11924100</v>
      </c>
    </row>
    <row r="77" spans="1:2" x14ac:dyDescent="0.25">
      <c r="A77" s="172" t="s">
        <v>362</v>
      </c>
      <c r="B77" s="35">
        <v>0</v>
      </c>
    </row>
    <row r="78" spans="1:2" x14ac:dyDescent="0.25">
      <c r="A78" s="184">
        <v>1000</v>
      </c>
      <c r="B78" s="35">
        <v>0</v>
      </c>
    </row>
    <row r="79" spans="1:2" x14ac:dyDescent="0.25">
      <c r="A79" s="16" t="s">
        <v>184</v>
      </c>
      <c r="B79" s="35">
        <v>25000000</v>
      </c>
    </row>
    <row r="80" spans="1:2" x14ac:dyDescent="0.25">
      <c r="A80" s="17">
        <v>6330</v>
      </c>
      <c r="B80" s="35">
        <v>25000000</v>
      </c>
    </row>
    <row r="81" spans="1:2" x14ac:dyDescent="0.25">
      <c r="A81" s="172">
        <v>4131</v>
      </c>
      <c r="B81" s="35">
        <v>25000000</v>
      </c>
    </row>
    <row r="82" spans="1:2" x14ac:dyDescent="0.25">
      <c r="A82" s="184">
        <v>1000</v>
      </c>
      <c r="B82" s="35">
        <v>25000000</v>
      </c>
    </row>
    <row r="83" spans="1:2" x14ac:dyDescent="0.25">
      <c r="A83" s="15" t="s">
        <v>142</v>
      </c>
      <c r="B83" s="35">
        <v>115753400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A1:F161"/>
  <sheetViews>
    <sheetView topLeftCell="A4" workbookViewId="0">
      <selection activeCell="A6" sqref="A6"/>
    </sheetView>
  </sheetViews>
  <sheetFormatPr defaultRowHeight="15" x14ac:dyDescent="0.25"/>
  <cols>
    <col min="1" max="1" width="41.85546875" style="138" customWidth="1"/>
    <col min="2" max="2" width="8" style="48" customWidth="1"/>
    <col min="3" max="3" width="13.7109375" style="48" customWidth="1"/>
    <col min="4" max="4" width="14.5703125" style="48" customWidth="1"/>
    <col min="5" max="16384" width="9.140625" style="138"/>
  </cols>
  <sheetData>
    <row r="1" spans="1:4" x14ac:dyDescent="0.25">
      <c r="A1" s="138" t="s">
        <v>295</v>
      </c>
      <c r="B1" s="35"/>
      <c r="C1" s="35"/>
      <c r="D1" s="35"/>
    </row>
    <row r="2" spans="1:4" x14ac:dyDescent="0.25">
      <c r="B2" s="35"/>
      <c r="C2" s="35"/>
      <c r="D2" s="35"/>
    </row>
    <row r="3" spans="1:4" x14ac:dyDescent="0.25">
      <c r="A3" s="14" t="s">
        <v>185</v>
      </c>
      <c r="B3" s="48" t="s">
        <v>144</v>
      </c>
      <c r="C3" s="35"/>
      <c r="D3" s="35"/>
    </row>
    <row r="4" spans="1:4" x14ac:dyDescent="0.25">
      <c r="B4" s="35"/>
      <c r="C4" s="35"/>
      <c r="D4" s="35"/>
    </row>
    <row r="5" spans="1:4" ht="30" customHeight="1" x14ac:dyDescent="0.25">
      <c r="A5" s="14" t="s">
        <v>298</v>
      </c>
      <c r="B5"/>
      <c r="C5"/>
      <c r="D5"/>
    </row>
    <row r="6" spans="1:4" x14ac:dyDescent="0.25">
      <c r="A6" s="15" t="s">
        <v>8</v>
      </c>
      <c r="B6"/>
      <c r="C6"/>
      <c r="D6"/>
    </row>
    <row r="7" spans="1:4" x14ac:dyDescent="0.25">
      <c r="A7" s="15" t="s">
        <v>15</v>
      </c>
      <c r="B7"/>
      <c r="C7"/>
      <c r="D7"/>
    </row>
    <row r="8" spans="1:4" x14ac:dyDescent="0.25">
      <c r="A8" s="15" t="s">
        <v>17</v>
      </c>
      <c r="B8"/>
      <c r="C8"/>
      <c r="D8"/>
    </row>
    <row r="9" spans="1:4" x14ac:dyDescent="0.25">
      <c r="A9" s="15" t="s">
        <v>19</v>
      </c>
      <c r="B9"/>
      <c r="C9"/>
      <c r="D9"/>
    </row>
    <row r="10" spans="1:4" x14ac:dyDescent="0.25">
      <c r="A10" s="15" t="s">
        <v>27</v>
      </c>
      <c r="B10"/>
      <c r="C10"/>
      <c r="D10"/>
    </row>
    <row r="11" spans="1:4" x14ac:dyDescent="0.25">
      <c r="A11" s="15" t="s">
        <v>34</v>
      </c>
      <c r="B11"/>
      <c r="C11"/>
      <c r="D11"/>
    </row>
    <row r="12" spans="1:4" x14ac:dyDescent="0.25">
      <c r="A12" s="15" t="s">
        <v>39</v>
      </c>
      <c r="B12"/>
      <c r="C12"/>
      <c r="D12"/>
    </row>
    <row r="13" spans="1:4" x14ac:dyDescent="0.25">
      <c r="A13" s="15" t="s">
        <v>47</v>
      </c>
      <c r="B13"/>
      <c r="C13"/>
      <c r="D13"/>
    </row>
    <row r="14" spans="1:4" x14ac:dyDescent="0.25">
      <c r="A14" s="15" t="s">
        <v>44</v>
      </c>
      <c r="B14"/>
      <c r="C14"/>
      <c r="D14"/>
    </row>
    <row r="15" spans="1:4" x14ac:dyDescent="0.25">
      <c r="A15" s="15" t="s">
        <v>50</v>
      </c>
      <c r="B15"/>
      <c r="C15"/>
      <c r="D15"/>
    </row>
    <row r="16" spans="1:4" x14ac:dyDescent="0.25">
      <c r="A16" s="15" t="s">
        <v>54</v>
      </c>
      <c r="B16"/>
      <c r="C16"/>
      <c r="D16"/>
    </row>
    <row r="17" spans="1:4" x14ac:dyDescent="0.25">
      <c r="A17" s="15" t="s">
        <v>56</v>
      </c>
      <c r="B17"/>
      <c r="C17"/>
      <c r="D17"/>
    </row>
    <row r="18" spans="1:4" x14ac:dyDescent="0.25">
      <c r="A18" s="15" t="s">
        <v>64</v>
      </c>
      <c r="B18"/>
      <c r="C18"/>
      <c r="D18"/>
    </row>
    <row r="19" spans="1:4" x14ac:dyDescent="0.25">
      <c r="A19" s="15" t="s">
        <v>61</v>
      </c>
      <c r="B19"/>
      <c r="C19"/>
      <c r="D19"/>
    </row>
    <row r="20" spans="1:4" x14ac:dyDescent="0.25">
      <c r="A20" s="15" t="s">
        <v>58</v>
      </c>
      <c r="B20"/>
      <c r="C20"/>
      <c r="D20"/>
    </row>
    <row r="21" spans="1:4" x14ac:dyDescent="0.25">
      <c r="A21" s="15" t="s">
        <v>65</v>
      </c>
      <c r="B21"/>
      <c r="C21"/>
      <c r="D21"/>
    </row>
    <row r="22" spans="1:4" x14ac:dyDescent="0.25">
      <c r="A22" s="15" t="s">
        <v>67</v>
      </c>
      <c r="B22"/>
      <c r="C22"/>
      <c r="D22"/>
    </row>
    <row r="23" spans="1:4" x14ac:dyDescent="0.25">
      <c r="A23" s="15" t="s">
        <v>84</v>
      </c>
      <c r="B23"/>
      <c r="C23"/>
      <c r="D23"/>
    </row>
    <row r="24" spans="1:4" x14ac:dyDescent="0.25">
      <c r="A24" s="15" t="s">
        <v>86</v>
      </c>
      <c r="B24"/>
      <c r="C24"/>
      <c r="D24"/>
    </row>
    <row r="25" spans="1:4" x14ac:dyDescent="0.25">
      <c r="A25" s="15" t="s">
        <v>74</v>
      </c>
      <c r="B25"/>
      <c r="C25"/>
      <c r="D25"/>
    </row>
    <row r="26" spans="1:4" x14ac:dyDescent="0.25">
      <c r="A26" s="15" t="s">
        <v>80</v>
      </c>
      <c r="B26"/>
      <c r="C26"/>
      <c r="D26"/>
    </row>
    <row r="27" spans="1:4" x14ac:dyDescent="0.25">
      <c r="A27" s="15" t="s">
        <v>88</v>
      </c>
      <c r="B27"/>
      <c r="C27"/>
      <c r="D27"/>
    </row>
    <row r="28" spans="1:4" x14ac:dyDescent="0.25">
      <c r="A28" s="15" t="s">
        <v>90</v>
      </c>
      <c r="B28"/>
      <c r="C28"/>
      <c r="D28"/>
    </row>
    <row r="29" spans="1:4" x14ac:dyDescent="0.25">
      <c r="A29" s="15" t="s">
        <v>92</v>
      </c>
      <c r="B29"/>
      <c r="C29"/>
      <c r="D29"/>
    </row>
    <row r="30" spans="1:4" x14ac:dyDescent="0.25">
      <c r="A30" s="15" t="s">
        <v>94</v>
      </c>
      <c r="B30"/>
      <c r="C30"/>
      <c r="D30"/>
    </row>
    <row r="31" spans="1:4" x14ac:dyDescent="0.25">
      <c r="A31" s="15" t="s">
        <v>100</v>
      </c>
      <c r="B31"/>
      <c r="C31"/>
      <c r="D31"/>
    </row>
    <row r="32" spans="1:4" x14ac:dyDescent="0.25">
      <c r="A32" s="15" t="s">
        <v>289</v>
      </c>
      <c r="B32"/>
      <c r="C32"/>
      <c r="D32"/>
    </row>
    <row r="33" spans="1:6" x14ac:dyDescent="0.25">
      <c r="A33" s="15" t="s">
        <v>103</v>
      </c>
      <c r="B33"/>
      <c r="C33"/>
      <c r="D33"/>
    </row>
    <row r="34" spans="1:6" x14ac:dyDescent="0.25">
      <c r="A34" s="15" t="s">
        <v>105</v>
      </c>
      <c r="B34"/>
      <c r="C34"/>
      <c r="D34"/>
      <c r="F34" s="138" t="s">
        <v>145</v>
      </c>
    </row>
    <row r="35" spans="1:6" x14ac:dyDescent="0.25">
      <c r="A35" s="15" t="s">
        <v>134</v>
      </c>
      <c r="B35"/>
      <c r="C35"/>
      <c r="D35"/>
    </row>
    <row r="36" spans="1:6" x14ac:dyDescent="0.25">
      <c r="A36" s="15" t="s">
        <v>136</v>
      </c>
      <c r="B36"/>
      <c r="C36"/>
      <c r="D36"/>
    </row>
    <row r="37" spans="1:6" x14ac:dyDescent="0.25">
      <c r="A37" s="15" t="s">
        <v>138</v>
      </c>
      <c r="B37"/>
      <c r="C37"/>
      <c r="D37"/>
    </row>
    <row r="38" spans="1:6" x14ac:dyDescent="0.25">
      <c r="A38" s="15" t="s">
        <v>140</v>
      </c>
      <c r="B38"/>
      <c r="C38"/>
      <c r="D38"/>
    </row>
    <row r="39" spans="1:6" x14ac:dyDescent="0.25">
      <c r="A39" s="15" t="s">
        <v>142</v>
      </c>
      <c r="B39"/>
      <c r="C39"/>
      <c r="D39"/>
    </row>
    <row r="40" spans="1:6" x14ac:dyDescent="0.25">
      <c r="A40"/>
    </row>
    <row r="41" spans="1:6" x14ac:dyDescent="0.25">
      <c r="A41"/>
    </row>
    <row r="42" spans="1:6" x14ac:dyDescent="0.25">
      <c r="A42"/>
    </row>
    <row r="43" spans="1:6" x14ac:dyDescent="0.25">
      <c r="A43"/>
    </row>
    <row r="44" spans="1:6" x14ac:dyDescent="0.25">
      <c r="A44"/>
    </row>
    <row r="45" spans="1:6" x14ac:dyDescent="0.25">
      <c r="A45"/>
    </row>
    <row r="46" spans="1:6" x14ac:dyDescent="0.25">
      <c r="A46"/>
    </row>
    <row r="47" spans="1:6" x14ac:dyDescent="0.25">
      <c r="A47"/>
    </row>
    <row r="48" spans="1:6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pageSetUpPr fitToPage="1"/>
  </sheetPr>
  <dimension ref="A1:D94"/>
  <sheetViews>
    <sheetView zoomScaleNormal="100" workbookViewId="0"/>
  </sheetViews>
  <sheetFormatPr defaultRowHeight="15" x14ac:dyDescent="0.25"/>
  <cols>
    <col min="1" max="1" width="37" customWidth="1"/>
    <col min="2" max="2" width="23.28515625" style="35" customWidth="1"/>
    <col min="3" max="3" width="23" style="35" customWidth="1"/>
    <col min="4" max="4" width="22.85546875" style="35" bestFit="1" customWidth="1"/>
    <col min="5" max="5" width="11.140625" customWidth="1"/>
  </cols>
  <sheetData>
    <row r="1" spans="1:4" ht="18.75" x14ac:dyDescent="0.3">
      <c r="A1" s="34" t="s">
        <v>393</v>
      </c>
    </row>
    <row r="3" spans="1:4" x14ac:dyDescent="0.25">
      <c r="A3" s="14" t="s">
        <v>141</v>
      </c>
      <c r="B3" s="138" t="s">
        <v>309</v>
      </c>
      <c r="C3" s="138" t="s">
        <v>310</v>
      </c>
      <c r="D3" s="138" t="s">
        <v>391</v>
      </c>
    </row>
    <row r="4" spans="1:4" x14ac:dyDescent="0.25">
      <c r="A4" s="15" t="s">
        <v>177</v>
      </c>
      <c r="B4" s="35">
        <v>18950000</v>
      </c>
      <c r="C4" s="35">
        <v>18950000</v>
      </c>
      <c r="D4" s="35">
        <v>22110000</v>
      </c>
    </row>
    <row r="5" spans="1:4" x14ac:dyDescent="0.25">
      <c r="A5" s="16" t="s">
        <v>281</v>
      </c>
      <c r="B5" s="35">
        <v>18950000</v>
      </c>
      <c r="C5" s="35">
        <v>18950000</v>
      </c>
      <c r="D5" s="35">
        <v>22110000</v>
      </c>
    </row>
    <row r="6" spans="1:4" x14ac:dyDescent="0.25">
      <c r="A6" s="17" t="s">
        <v>154</v>
      </c>
      <c r="B6" s="35">
        <v>16000000</v>
      </c>
      <c r="C6" s="35">
        <v>16000000</v>
      </c>
      <c r="D6" s="35">
        <v>19000000</v>
      </c>
    </row>
    <row r="7" spans="1:4" x14ac:dyDescent="0.25">
      <c r="A7" s="158" t="s">
        <v>154</v>
      </c>
      <c r="B7" s="35">
        <v>16000000</v>
      </c>
      <c r="C7" s="35">
        <v>16000000</v>
      </c>
      <c r="D7" s="35">
        <v>19000000</v>
      </c>
    </row>
    <row r="8" spans="1:4" x14ac:dyDescent="0.25">
      <c r="A8" s="17" t="s">
        <v>156</v>
      </c>
      <c r="B8" s="35">
        <v>750000</v>
      </c>
      <c r="C8" s="35">
        <v>750000</v>
      </c>
      <c r="D8" s="35">
        <v>810000</v>
      </c>
    </row>
    <row r="9" spans="1:4" x14ac:dyDescent="0.25">
      <c r="A9" s="158" t="s">
        <v>171</v>
      </c>
      <c r="B9" s="35">
        <v>40000</v>
      </c>
      <c r="C9" s="35">
        <v>40000</v>
      </c>
      <c r="D9" s="35">
        <v>50000</v>
      </c>
    </row>
    <row r="10" spans="1:4" x14ac:dyDescent="0.25">
      <c r="A10" s="158" t="s">
        <v>172</v>
      </c>
      <c r="B10" s="35">
        <v>450000</v>
      </c>
      <c r="C10" s="35">
        <v>450000</v>
      </c>
      <c r="D10" s="35">
        <v>500000</v>
      </c>
    </row>
    <row r="11" spans="1:4" x14ac:dyDescent="0.25">
      <c r="A11" s="158" t="s">
        <v>170</v>
      </c>
      <c r="B11" s="35">
        <v>260000</v>
      </c>
      <c r="C11" s="35">
        <v>260000</v>
      </c>
      <c r="D11" s="35">
        <v>260000</v>
      </c>
    </row>
    <row r="12" spans="1:4" x14ac:dyDescent="0.25">
      <c r="A12" s="17" t="s">
        <v>155</v>
      </c>
      <c r="B12" s="35">
        <v>2200000</v>
      </c>
      <c r="C12" s="35">
        <v>2200000</v>
      </c>
      <c r="D12" s="35">
        <v>2300000</v>
      </c>
    </row>
    <row r="13" spans="1:4" x14ac:dyDescent="0.25">
      <c r="A13" s="158" t="s">
        <v>155</v>
      </c>
      <c r="B13" s="35">
        <v>2200000</v>
      </c>
      <c r="C13" s="35">
        <v>2200000</v>
      </c>
      <c r="D13" s="35">
        <v>2300000</v>
      </c>
    </row>
    <row r="14" spans="1:4" x14ac:dyDescent="0.25">
      <c r="A14" s="15" t="s">
        <v>178</v>
      </c>
      <c r="B14" s="35">
        <v>6020000</v>
      </c>
      <c r="C14" s="35">
        <v>7798400</v>
      </c>
      <c r="D14" s="35">
        <v>2314000</v>
      </c>
    </row>
    <row r="15" spans="1:4" x14ac:dyDescent="0.25">
      <c r="A15" s="16" t="s">
        <v>281</v>
      </c>
      <c r="B15" s="35">
        <v>6020000</v>
      </c>
      <c r="C15" s="35">
        <v>7798400</v>
      </c>
      <c r="D15" s="35">
        <v>2314000</v>
      </c>
    </row>
    <row r="16" spans="1:4" x14ac:dyDescent="0.25">
      <c r="A16" s="17" t="s">
        <v>164</v>
      </c>
      <c r="B16" s="35">
        <v>5500000</v>
      </c>
      <c r="C16" s="35">
        <v>7175300</v>
      </c>
      <c r="D16" s="35">
        <v>1000000</v>
      </c>
    </row>
    <row r="17" spans="1:4" x14ac:dyDescent="0.25">
      <c r="A17" s="158" t="s">
        <v>163</v>
      </c>
      <c r="B17" s="35">
        <v>4500000</v>
      </c>
      <c r="C17" s="35">
        <v>4525000</v>
      </c>
      <c r="D17" s="35">
        <v>0</v>
      </c>
    </row>
    <row r="18" spans="1:4" x14ac:dyDescent="0.25">
      <c r="A18" s="158" t="s">
        <v>124</v>
      </c>
      <c r="B18" s="35">
        <v>0</v>
      </c>
      <c r="C18" s="35">
        <v>41900</v>
      </c>
      <c r="D18" s="35">
        <v>0</v>
      </c>
    </row>
    <row r="19" spans="1:4" x14ac:dyDescent="0.25">
      <c r="A19" s="158" t="s">
        <v>165</v>
      </c>
      <c r="B19" s="35">
        <v>1000000</v>
      </c>
      <c r="C19" s="35">
        <v>2000000</v>
      </c>
      <c r="D19" s="35">
        <v>1000000</v>
      </c>
    </row>
    <row r="20" spans="1:4" x14ac:dyDescent="0.25">
      <c r="A20" s="158" t="s">
        <v>311</v>
      </c>
      <c r="B20" s="35">
        <v>0</v>
      </c>
      <c r="C20" s="35">
        <v>399800</v>
      </c>
      <c r="D20" s="35">
        <v>0</v>
      </c>
    </row>
    <row r="21" spans="1:4" x14ac:dyDescent="0.25">
      <c r="A21" s="158" t="s">
        <v>340</v>
      </c>
      <c r="B21" s="35">
        <v>0</v>
      </c>
      <c r="C21" s="35">
        <v>208600</v>
      </c>
      <c r="D21" s="35">
        <v>0</v>
      </c>
    </row>
    <row r="22" spans="1:4" x14ac:dyDescent="0.25">
      <c r="A22" s="17" t="s">
        <v>157</v>
      </c>
      <c r="B22" s="35">
        <v>200000</v>
      </c>
      <c r="C22" s="35">
        <v>200000</v>
      </c>
      <c r="D22" s="35">
        <v>1000000</v>
      </c>
    </row>
    <row r="23" spans="1:4" x14ac:dyDescent="0.25">
      <c r="A23" s="158" t="s">
        <v>157</v>
      </c>
      <c r="B23" s="35">
        <v>200000</v>
      </c>
      <c r="C23" s="35">
        <v>200000</v>
      </c>
      <c r="D23" s="35">
        <v>1000000</v>
      </c>
    </row>
    <row r="24" spans="1:4" x14ac:dyDescent="0.25">
      <c r="A24" s="17" t="s">
        <v>158</v>
      </c>
      <c r="B24" s="35">
        <v>320000</v>
      </c>
      <c r="C24" s="35">
        <v>423100</v>
      </c>
      <c r="D24" s="35">
        <v>314000</v>
      </c>
    </row>
    <row r="25" spans="1:4" x14ac:dyDescent="0.25">
      <c r="A25" s="158" t="s">
        <v>160</v>
      </c>
      <c r="B25" s="35">
        <v>300000</v>
      </c>
      <c r="C25" s="35">
        <v>300000</v>
      </c>
      <c r="D25" s="35">
        <v>200000</v>
      </c>
    </row>
    <row r="26" spans="1:4" x14ac:dyDescent="0.25">
      <c r="A26" s="158" t="s">
        <v>159</v>
      </c>
      <c r="B26" s="35">
        <v>15000</v>
      </c>
      <c r="C26" s="35">
        <v>15000</v>
      </c>
      <c r="D26" s="35">
        <v>25000</v>
      </c>
    </row>
    <row r="27" spans="1:4" x14ac:dyDescent="0.25">
      <c r="A27" s="158" t="s">
        <v>161</v>
      </c>
      <c r="B27" s="35">
        <v>0</v>
      </c>
      <c r="C27" s="35">
        <v>0</v>
      </c>
      <c r="D27" s="35">
        <v>0</v>
      </c>
    </row>
    <row r="28" spans="1:4" x14ac:dyDescent="0.25">
      <c r="A28" s="158" t="s">
        <v>162</v>
      </c>
      <c r="B28" s="35">
        <v>5000</v>
      </c>
      <c r="C28" s="35">
        <v>5000</v>
      </c>
      <c r="D28" s="35">
        <v>2000</v>
      </c>
    </row>
    <row r="29" spans="1:4" x14ac:dyDescent="0.25">
      <c r="A29" s="158" t="s">
        <v>326</v>
      </c>
      <c r="B29" s="35">
        <v>0</v>
      </c>
      <c r="C29" s="35">
        <v>103100</v>
      </c>
      <c r="D29" s="35">
        <v>87000</v>
      </c>
    </row>
    <row r="30" spans="1:4" x14ac:dyDescent="0.25">
      <c r="A30" s="15" t="s">
        <v>180</v>
      </c>
      <c r="B30" s="35">
        <v>0</v>
      </c>
      <c r="C30" s="35">
        <v>0</v>
      </c>
      <c r="D30" s="35">
        <v>0</v>
      </c>
    </row>
    <row r="31" spans="1:4" x14ac:dyDescent="0.25">
      <c r="A31" s="16" t="s">
        <v>281</v>
      </c>
      <c r="B31" s="35">
        <v>0</v>
      </c>
      <c r="C31" s="35">
        <v>0</v>
      </c>
      <c r="D31" s="35">
        <v>0</v>
      </c>
    </row>
    <row r="32" spans="1:4" x14ac:dyDescent="0.25">
      <c r="A32" s="17" t="s">
        <v>181</v>
      </c>
      <c r="B32" s="35">
        <v>0</v>
      </c>
      <c r="C32" s="35">
        <v>0</v>
      </c>
      <c r="D32" s="35">
        <v>0</v>
      </c>
    </row>
    <row r="33" spans="1:4" x14ac:dyDescent="0.25">
      <c r="A33" s="158" t="s">
        <v>181</v>
      </c>
      <c r="B33" s="35">
        <v>0</v>
      </c>
      <c r="C33" s="35">
        <v>0</v>
      </c>
      <c r="D33" s="35">
        <v>0</v>
      </c>
    </row>
    <row r="34" spans="1:4" x14ac:dyDescent="0.25">
      <c r="A34" s="15" t="s">
        <v>179</v>
      </c>
      <c r="B34" s="35">
        <v>72110000</v>
      </c>
      <c r="C34" s="35">
        <v>121103500</v>
      </c>
      <c r="D34" s="35">
        <v>91329400</v>
      </c>
    </row>
    <row r="35" spans="1:4" x14ac:dyDescent="0.25">
      <c r="A35" s="16" t="s">
        <v>169</v>
      </c>
      <c r="B35" s="35">
        <v>0</v>
      </c>
      <c r="C35" s="35">
        <v>51898600</v>
      </c>
      <c r="D35" s="35">
        <v>0</v>
      </c>
    </row>
    <row r="36" spans="1:4" x14ac:dyDescent="0.25">
      <c r="A36" s="17" t="s">
        <v>173</v>
      </c>
      <c r="B36" s="35">
        <v>0</v>
      </c>
      <c r="C36" s="35">
        <v>48243000</v>
      </c>
      <c r="D36" s="35">
        <v>0</v>
      </c>
    </row>
    <row r="37" spans="1:4" x14ac:dyDescent="0.25">
      <c r="A37" s="158" t="s">
        <v>168</v>
      </c>
      <c r="B37" s="35">
        <v>0</v>
      </c>
      <c r="C37" s="35">
        <v>0</v>
      </c>
      <c r="D37" s="35">
        <v>0</v>
      </c>
    </row>
    <row r="38" spans="1:4" x14ac:dyDescent="0.25">
      <c r="A38" s="158" t="s">
        <v>167</v>
      </c>
      <c r="B38" s="35">
        <v>0</v>
      </c>
      <c r="C38" s="35">
        <v>18800000</v>
      </c>
      <c r="D38" s="35">
        <v>0</v>
      </c>
    </row>
    <row r="39" spans="1:4" x14ac:dyDescent="0.25">
      <c r="A39" s="158" t="s">
        <v>166</v>
      </c>
      <c r="B39" s="35">
        <v>0</v>
      </c>
      <c r="C39" s="35">
        <v>3025100</v>
      </c>
      <c r="D39" s="35">
        <v>0</v>
      </c>
    </row>
    <row r="40" spans="1:4" x14ac:dyDescent="0.25">
      <c r="A40" s="158" t="s">
        <v>315</v>
      </c>
      <c r="B40" s="35">
        <v>0</v>
      </c>
      <c r="C40" s="35">
        <v>62500</v>
      </c>
      <c r="D40" s="35">
        <v>0</v>
      </c>
    </row>
    <row r="41" spans="1:4" x14ac:dyDescent="0.25">
      <c r="A41" s="158" t="s">
        <v>316</v>
      </c>
      <c r="B41" s="35">
        <v>0</v>
      </c>
      <c r="C41" s="35">
        <v>212000</v>
      </c>
      <c r="D41" s="35">
        <v>0</v>
      </c>
    </row>
    <row r="42" spans="1:4" x14ac:dyDescent="0.25">
      <c r="A42" s="158" t="s">
        <v>317</v>
      </c>
      <c r="B42" s="35">
        <v>0</v>
      </c>
      <c r="C42" s="35">
        <v>518000</v>
      </c>
      <c r="D42" s="35">
        <v>0</v>
      </c>
    </row>
    <row r="43" spans="1:4" x14ac:dyDescent="0.25">
      <c r="A43" s="158" t="s">
        <v>318</v>
      </c>
      <c r="B43" s="35">
        <v>0</v>
      </c>
      <c r="C43" s="35">
        <v>3748800</v>
      </c>
      <c r="D43" s="35">
        <v>0</v>
      </c>
    </row>
    <row r="44" spans="1:4" x14ac:dyDescent="0.25">
      <c r="A44" s="158" t="s">
        <v>333</v>
      </c>
      <c r="C44" s="35">
        <v>1316000</v>
      </c>
      <c r="D44" s="35">
        <v>0</v>
      </c>
    </row>
    <row r="45" spans="1:4" x14ac:dyDescent="0.25">
      <c r="A45" s="158" t="s">
        <v>337</v>
      </c>
      <c r="C45" s="35">
        <v>437000</v>
      </c>
    </row>
    <row r="46" spans="1:4" x14ac:dyDescent="0.25">
      <c r="A46" s="158" t="s">
        <v>338</v>
      </c>
      <c r="C46" s="35">
        <v>23600</v>
      </c>
    </row>
    <row r="47" spans="1:4" x14ac:dyDescent="0.25">
      <c r="A47" s="158" t="s">
        <v>339</v>
      </c>
      <c r="B47" s="35">
        <v>0</v>
      </c>
      <c r="C47" s="35">
        <v>20000000</v>
      </c>
      <c r="D47" s="35">
        <v>0</v>
      </c>
    </row>
    <row r="48" spans="1:4" x14ac:dyDescent="0.25">
      <c r="A48" s="158" t="s">
        <v>367</v>
      </c>
      <c r="C48" s="35">
        <v>100000</v>
      </c>
      <c r="D48" s="35">
        <v>0</v>
      </c>
    </row>
    <row r="49" spans="1:4" x14ac:dyDescent="0.25">
      <c r="A49" s="17" t="s">
        <v>174</v>
      </c>
      <c r="B49" s="35">
        <v>0</v>
      </c>
      <c r="C49" s="35">
        <v>3655600</v>
      </c>
      <c r="D49" s="35">
        <v>0</v>
      </c>
    </row>
    <row r="50" spans="1:4" x14ac:dyDescent="0.25">
      <c r="A50" s="158" t="s">
        <v>167</v>
      </c>
      <c r="B50" s="35">
        <v>0</v>
      </c>
      <c r="C50" s="35">
        <v>314100</v>
      </c>
      <c r="D50" s="35">
        <v>0</v>
      </c>
    </row>
    <row r="51" spans="1:4" x14ac:dyDescent="0.25">
      <c r="A51" s="158" t="s">
        <v>294</v>
      </c>
      <c r="B51" s="35">
        <v>0</v>
      </c>
      <c r="C51" s="35">
        <v>3341500</v>
      </c>
      <c r="D51" s="35">
        <v>0</v>
      </c>
    </row>
    <row r="52" spans="1:4" x14ac:dyDescent="0.25">
      <c r="A52" s="16" t="s">
        <v>281</v>
      </c>
      <c r="B52" s="35">
        <v>72110000</v>
      </c>
      <c r="C52" s="35">
        <v>69204900</v>
      </c>
      <c r="D52" s="35">
        <v>91329400</v>
      </c>
    </row>
    <row r="53" spans="1:4" x14ac:dyDescent="0.25">
      <c r="A53" s="17" t="s">
        <v>173</v>
      </c>
      <c r="B53" s="35">
        <v>51876000</v>
      </c>
      <c r="C53" s="35">
        <v>51876000</v>
      </c>
      <c r="D53" s="35">
        <v>54405300</v>
      </c>
    </row>
    <row r="54" spans="1:4" x14ac:dyDescent="0.25">
      <c r="A54" s="158" t="s">
        <v>294</v>
      </c>
      <c r="B54" s="35">
        <v>51876000</v>
      </c>
      <c r="C54" s="35">
        <v>51876000</v>
      </c>
      <c r="D54" s="35">
        <v>54405300</v>
      </c>
    </row>
    <row r="55" spans="1:4" x14ac:dyDescent="0.25">
      <c r="A55" s="17" t="s">
        <v>174</v>
      </c>
      <c r="B55" s="35">
        <v>12234000</v>
      </c>
      <c r="C55" s="35">
        <v>12234000</v>
      </c>
      <c r="D55" s="35">
        <v>11924100</v>
      </c>
    </row>
    <row r="56" spans="1:4" x14ac:dyDescent="0.25">
      <c r="A56" s="158" t="s">
        <v>294</v>
      </c>
      <c r="B56" s="35">
        <v>12234000</v>
      </c>
      <c r="C56" s="35">
        <v>12234000</v>
      </c>
      <c r="D56" s="35">
        <v>11924100</v>
      </c>
    </row>
    <row r="57" spans="1:4" x14ac:dyDescent="0.25">
      <c r="A57" s="17" t="s">
        <v>184</v>
      </c>
      <c r="B57" s="35">
        <v>8000000</v>
      </c>
      <c r="C57" s="35">
        <v>5094900</v>
      </c>
      <c r="D57" s="35">
        <v>25000000</v>
      </c>
    </row>
    <row r="58" spans="1:4" x14ac:dyDescent="0.25">
      <c r="A58" s="158" t="s">
        <v>184</v>
      </c>
      <c r="B58" s="35">
        <v>8000000</v>
      </c>
      <c r="C58" s="35">
        <v>5094900</v>
      </c>
      <c r="D58" s="35">
        <v>25000000</v>
      </c>
    </row>
    <row r="59" spans="1:4" x14ac:dyDescent="0.25">
      <c r="A59" s="15" t="s">
        <v>142</v>
      </c>
      <c r="B59" s="35">
        <v>97080000</v>
      </c>
      <c r="C59" s="35">
        <v>147851900</v>
      </c>
      <c r="D59" s="35">
        <v>115753400</v>
      </c>
    </row>
    <row r="60" spans="1:4" x14ac:dyDescent="0.25">
      <c r="B60"/>
      <c r="C60" s="48"/>
      <c r="D60" s="48"/>
    </row>
    <row r="61" spans="1:4" x14ac:dyDescent="0.25">
      <c r="C61" s="48"/>
      <c r="D61" s="48"/>
    </row>
    <row r="62" spans="1:4" s="138" customFormat="1" x14ac:dyDescent="0.25">
      <c r="B62" s="35"/>
      <c r="C62" s="48"/>
      <c r="D62" s="48"/>
    </row>
    <row r="63" spans="1:4" s="138" customFormat="1" x14ac:dyDescent="0.25">
      <c r="B63" s="35"/>
      <c r="C63" s="48"/>
      <c r="D63" s="48"/>
    </row>
    <row r="64" spans="1:4" x14ac:dyDescent="0.25">
      <c r="C64" s="48"/>
      <c r="D64" s="48"/>
    </row>
    <row r="65" spans="2:4" x14ac:dyDescent="0.25">
      <c r="C65" s="48"/>
      <c r="D65" s="48"/>
    </row>
    <row r="66" spans="2:4" x14ac:dyDescent="0.25">
      <c r="B66"/>
      <c r="C66" s="48"/>
      <c r="D66" s="48"/>
    </row>
    <row r="67" spans="2:4" x14ac:dyDescent="0.25">
      <c r="B67"/>
      <c r="C67" s="48"/>
      <c r="D67" s="48"/>
    </row>
    <row r="68" spans="2:4" x14ac:dyDescent="0.25">
      <c r="B68"/>
      <c r="C68" s="48"/>
      <c r="D68" s="48"/>
    </row>
    <row r="69" spans="2:4" x14ac:dyDescent="0.25">
      <c r="B69"/>
      <c r="C69" s="48"/>
      <c r="D69" s="48"/>
    </row>
    <row r="70" spans="2:4" x14ac:dyDescent="0.25">
      <c r="B70"/>
      <c r="C70" s="48"/>
      <c r="D70" s="48"/>
    </row>
    <row r="71" spans="2:4" x14ac:dyDescent="0.25">
      <c r="B71"/>
      <c r="C71" s="48"/>
      <c r="D71" s="48"/>
    </row>
    <row r="72" spans="2:4" x14ac:dyDescent="0.25">
      <c r="B72"/>
      <c r="C72" s="48"/>
      <c r="D72" s="48"/>
    </row>
    <row r="73" spans="2:4" x14ac:dyDescent="0.25">
      <c r="B73"/>
      <c r="C73" s="48"/>
      <c r="D73" s="48"/>
    </row>
    <row r="74" spans="2:4" x14ac:dyDescent="0.25">
      <c r="B74"/>
      <c r="C74" s="48"/>
      <c r="D74" s="48"/>
    </row>
    <row r="75" spans="2:4" x14ac:dyDescent="0.25">
      <c r="B75"/>
      <c r="C75" s="48"/>
      <c r="D75" s="48"/>
    </row>
    <row r="76" spans="2:4" x14ac:dyDescent="0.25">
      <c r="B76"/>
      <c r="C76" s="48"/>
      <c r="D76" s="48"/>
    </row>
    <row r="77" spans="2:4" x14ac:dyDescent="0.25">
      <c r="B77"/>
    </row>
    <row r="78" spans="2:4" x14ac:dyDescent="0.25">
      <c r="B78"/>
    </row>
    <row r="79" spans="2:4" x14ac:dyDescent="0.25">
      <c r="B79"/>
    </row>
    <row r="80" spans="2:4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</sheetData>
  <pageMargins left="0.7" right="0.7" top="0.78740157499999996" bottom="0.78740157499999996" header="0.3" footer="0.3"/>
  <pageSetup paperSize="9" scale="82" fitToHeight="0" orientation="portrait" r:id="rId2"/>
  <headerFooter>
    <oddFooter>&amp;C&amp;A&amp;P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D401"/>
  <sheetViews>
    <sheetView zoomScaleNormal="100" workbookViewId="0">
      <selection activeCell="G14" sqref="G14"/>
    </sheetView>
  </sheetViews>
  <sheetFormatPr defaultRowHeight="15" x14ac:dyDescent="0.25"/>
  <cols>
    <col min="1" max="1" width="56.7109375" customWidth="1"/>
    <col min="2" max="2" width="13.28515625" style="48" customWidth="1"/>
    <col min="3" max="3" width="13.28515625" style="48" bestFit="1" customWidth="1"/>
    <col min="4" max="4" width="15" style="48" customWidth="1"/>
    <col min="5" max="5" width="17.5703125" customWidth="1"/>
  </cols>
  <sheetData>
    <row r="1" spans="1:4" ht="18.75" x14ac:dyDescent="0.3">
      <c r="A1" s="34" t="s">
        <v>394</v>
      </c>
      <c r="B1" s="35"/>
      <c r="C1" s="35"/>
      <c r="D1" s="35"/>
    </row>
    <row r="2" spans="1:4" x14ac:dyDescent="0.25">
      <c r="A2" s="14" t="s">
        <v>299</v>
      </c>
      <c r="B2" s="48" t="s">
        <v>144</v>
      </c>
      <c r="C2" s="35"/>
      <c r="D2" s="35"/>
    </row>
    <row r="3" spans="1:4" x14ac:dyDescent="0.25">
      <c r="B3" s="35"/>
      <c r="C3" s="35"/>
      <c r="D3" s="35"/>
    </row>
    <row r="4" spans="1:4" ht="36" customHeight="1" x14ac:dyDescent="0.25">
      <c r="A4" s="14" t="s">
        <v>141</v>
      </c>
      <c r="B4" s="48" t="s">
        <v>309</v>
      </c>
      <c r="C4" s="48" t="s">
        <v>310</v>
      </c>
      <c r="D4" s="48" t="s">
        <v>391</v>
      </c>
    </row>
    <row r="5" spans="1:4" x14ac:dyDescent="0.25">
      <c r="A5" s="15" t="s">
        <v>8</v>
      </c>
      <c r="B5" s="35">
        <v>2900000</v>
      </c>
      <c r="C5" s="35">
        <v>4900000</v>
      </c>
      <c r="D5" s="35">
        <v>2900000</v>
      </c>
    </row>
    <row r="6" spans="1:4" x14ac:dyDescent="0.25">
      <c r="A6" s="158" t="s">
        <v>280</v>
      </c>
      <c r="B6" s="35"/>
      <c r="C6" s="35"/>
      <c r="D6" s="35"/>
    </row>
    <row r="7" spans="1:4" x14ac:dyDescent="0.25">
      <c r="A7" s="168" t="s">
        <v>9</v>
      </c>
      <c r="B7" s="35">
        <v>2400000</v>
      </c>
      <c r="C7" s="35">
        <v>2501800</v>
      </c>
      <c r="D7" s="35">
        <v>2900000</v>
      </c>
    </row>
    <row r="8" spans="1:4" x14ac:dyDescent="0.25">
      <c r="A8" s="171" t="s">
        <v>10</v>
      </c>
      <c r="B8" s="35">
        <v>2400000</v>
      </c>
      <c r="C8" s="35">
        <v>2501800</v>
      </c>
      <c r="D8" s="35">
        <v>2900000</v>
      </c>
    </row>
    <row r="9" spans="1:4" x14ac:dyDescent="0.25">
      <c r="A9" s="169" t="s">
        <v>7</v>
      </c>
      <c r="B9" s="35">
        <v>1200000</v>
      </c>
      <c r="C9" s="35">
        <v>1301800</v>
      </c>
      <c r="D9" s="35">
        <v>1200000</v>
      </c>
    </row>
    <row r="10" spans="1:4" x14ac:dyDescent="0.25">
      <c r="A10" s="169" t="s">
        <v>11</v>
      </c>
      <c r="B10" s="35">
        <v>450000</v>
      </c>
      <c r="C10" s="35">
        <v>450000</v>
      </c>
      <c r="D10" s="35">
        <v>450000</v>
      </c>
    </row>
    <row r="11" spans="1:4" x14ac:dyDescent="0.25">
      <c r="A11" s="169" t="s">
        <v>12</v>
      </c>
      <c r="B11" s="35">
        <v>250000</v>
      </c>
      <c r="C11" s="35">
        <v>250000</v>
      </c>
      <c r="D11" s="35">
        <v>250000</v>
      </c>
    </row>
    <row r="12" spans="1:4" x14ac:dyDescent="0.25">
      <c r="A12" s="169" t="s">
        <v>270</v>
      </c>
      <c r="B12" s="35">
        <v>500000</v>
      </c>
      <c r="C12" s="35">
        <v>500000</v>
      </c>
      <c r="D12" s="35">
        <v>1000000</v>
      </c>
    </row>
    <row r="13" spans="1:4" x14ac:dyDescent="0.25">
      <c r="A13" s="158" t="s">
        <v>286</v>
      </c>
      <c r="B13" s="35"/>
      <c r="C13" s="35"/>
      <c r="D13" s="35"/>
    </row>
    <row r="14" spans="1:4" x14ac:dyDescent="0.25">
      <c r="A14" s="168" t="s">
        <v>9</v>
      </c>
      <c r="B14" s="35">
        <v>500000</v>
      </c>
      <c r="C14" s="35">
        <v>398200</v>
      </c>
      <c r="D14" s="35">
        <v>0</v>
      </c>
    </row>
    <row r="15" spans="1:4" x14ac:dyDescent="0.25">
      <c r="A15" s="171" t="s">
        <v>13</v>
      </c>
      <c r="B15" s="35">
        <v>500000</v>
      </c>
      <c r="C15" s="35">
        <v>398200</v>
      </c>
      <c r="D15" s="35">
        <v>0</v>
      </c>
    </row>
    <row r="16" spans="1:4" x14ac:dyDescent="0.25">
      <c r="A16" s="169" t="s">
        <v>285</v>
      </c>
      <c r="B16" s="35">
        <v>500000</v>
      </c>
      <c r="C16" s="35">
        <v>398200</v>
      </c>
      <c r="D16" s="35">
        <v>0</v>
      </c>
    </row>
    <row r="17" spans="1:4" x14ac:dyDescent="0.25">
      <c r="A17" s="158" t="s">
        <v>386</v>
      </c>
      <c r="B17" s="35"/>
      <c r="C17" s="35"/>
      <c r="D17" s="35"/>
    </row>
    <row r="18" spans="1:4" x14ac:dyDescent="0.25">
      <c r="A18" s="168" t="s">
        <v>9</v>
      </c>
      <c r="B18" s="35">
        <v>0</v>
      </c>
      <c r="C18" s="35">
        <v>2000000</v>
      </c>
      <c r="D18" s="35">
        <v>0</v>
      </c>
    </row>
    <row r="19" spans="1:4" x14ac:dyDescent="0.25">
      <c r="A19" s="171" t="s">
        <v>13</v>
      </c>
      <c r="B19" s="35">
        <v>0</v>
      </c>
      <c r="C19" s="35">
        <v>2000000</v>
      </c>
      <c r="D19" s="35">
        <v>0</v>
      </c>
    </row>
    <row r="20" spans="1:4" x14ac:dyDescent="0.25">
      <c r="A20" s="169" t="s">
        <v>307</v>
      </c>
      <c r="B20" s="35">
        <v>0</v>
      </c>
      <c r="C20" s="35">
        <v>2000000</v>
      </c>
      <c r="D20" s="35">
        <v>0</v>
      </c>
    </row>
    <row r="21" spans="1:4" x14ac:dyDescent="0.25">
      <c r="A21" s="15" t="s">
        <v>15</v>
      </c>
      <c r="B21" s="35">
        <v>100000</v>
      </c>
      <c r="C21" s="35">
        <v>44355200</v>
      </c>
      <c r="D21" s="35">
        <v>318400</v>
      </c>
    </row>
    <row r="22" spans="1:4" x14ac:dyDescent="0.25">
      <c r="A22" s="158" t="s">
        <v>280</v>
      </c>
      <c r="B22" s="35"/>
      <c r="C22" s="35"/>
      <c r="D22" s="35"/>
    </row>
    <row r="23" spans="1:4" x14ac:dyDescent="0.25">
      <c r="A23" s="168" t="s">
        <v>9</v>
      </c>
      <c r="B23" s="35">
        <v>100000</v>
      </c>
      <c r="C23" s="35">
        <v>100000</v>
      </c>
      <c r="D23" s="35">
        <v>318400</v>
      </c>
    </row>
    <row r="24" spans="1:4" x14ac:dyDescent="0.25">
      <c r="A24" s="171" t="s">
        <v>10</v>
      </c>
      <c r="B24" s="35">
        <v>100000</v>
      </c>
      <c r="C24" s="35">
        <v>100000</v>
      </c>
      <c r="D24" s="35">
        <v>100000</v>
      </c>
    </row>
    <row r="25" spans="1:4" x14ac:dyDescent="0.25">
      <c r="A25" s="169" t="s">
        <v>14</v>
      </c>
      <c r="B25" s="35">
        <v>100000</v>
      </c>
      <c r="C25" s="35">
        <v>100000</v>
      </c>
      <c r="D25" s="35">
        <v>100000</v>
      </c>
    </row>
    <row r="26" spans="1:4" x14ac:dyDescent="0.25">
      <c r="A26" s="171" t="s">
        <v>13</v>
      </c>
      <c r="B26" s="35">
        <v>0</v>
      </c>
      <c r="C26" s="35">
        <v>0</v>
      </c>
      <c r="D26" s="35">
        <v>218400</v>
      </c>
    </row>
    <row r="27" spans="1:4" x14ac:dyDescent="0.25">
      <c r="A27" s="169" t="s">
        <v>370</v>
      </c>
      <c r="B27" s="35">
        <v>0</v>
      </c>
      <c r="C27" s="35">
        <v>0</v>
      </c>
      <c r="D27" s="35">
        <v>218400</v>
      </c>
    </row>
    <row r="28" spans="1:4" x14ac:dyDescent="0.25">
      <c r="A28" s="158" t="s">
        <v>387</v>
      </c>
      <c r="B28" s="35"/>
      <c r="C28" s="35"/>
      <c r="D28" s="35"/>
    </row>
    <row r="29" spans="1:4" x14ac:dyDescent="0.25">
      <c r="A29" s="168" t="s">
        <v>9</v>
      </c>
      <c r="B29" s="35">
        <v>0</v>
      </c>
      <c r="C29" s="35">
        <v>44255200</v>
      </c>
      <c r="D29" s="35">
        <v>0</v>
      </c>
    </row>
    <row r="30" spans="1:4" x14ac:dyDescent="0.25">
      <c r="A30" s="171" t="s">
        <v>10</v>
      </c>
      <c r="B30" s="35">
        <v>0</v>
      </c>
      <c r="C30" s="35">
        <v>44255200</v>
      </c>
      <c r="D30" s="35">
        <v>0</v>
      </c>
    </row>
    <row r="31" spans="1:4" x14ac:dyDescent="0.25">
      <c r="A31" s="169" t="s">
        <v>14</v>
      </c>
      <c r="B31" s="35">
        <v>0</v>
      </c>
      <c r="C31" s="35">
        <v>44255200</v>
      </c>
      <c r="D31" s="35">
        <v>0</v>
      </c>
    </row>
    <row r="32" spans="1:4" x14ac:dyDescent="0.25">
      <c r="A32" s="15" t="s">
        <v>17</v>
      </c>
      <c r="B32" s="35">
        <v>120000</v>
      </c>
      <c r="C32" s="35">
        <v>120000</v>
      </c>
      <c r="D32" s="35">
        <v>120000</v>
      </c>
    </row>
    <row r="33" spans="1:4" x14ac:dyDescent="0.25">
      <c r="A33" s="158" t="s">
        <v>280</v>
      </c>
      <c r="B33" s="35"/>
      <c r="C33" s="35"/>
      <c r="D33" s="35"/>
    </row>
    <row r="34" spans="1:4" x14ac:dyDescent="0.25">
      <c r="A34" s="168" t="s">
        <v>9</v>
      </c>
      <c r="B34" s="35">
        <v>120000</v>
      </c>
      <c r="C34" s="35">
        <v>120000</v>
      </c>
      <c r="D34" s="35">
        <v>120000</v>
      </c>
    </row>
    <row r="35" spans="1:4" x14ac:dyDescent="0.25">
      <c r="A35" s="171" t="s">
        <v>10</v>
      </c>
      <c r="B35" s="35">
        <v>120000</v>
      </c>
      <c r="C35" s="35">
        <v>120000</v>
      </c>
      <c r="D35" s="35">
        <v>120000</v>
      </c>
    </row>
    <row r="36" spans="1:4" x14ac:dyDescent="0.25">
      <c r="A36" s="169" t="s">
        <v>16</v>
      </c>
      <c r="B36" s="35">
        <v>120000</v>
      </c>
      <c r="C36" s="35">
        <v>120000</v>
      </c>
      <c r="D36" s="35">
        <v>120000</v>
      </c>
    </row>
    <row r="37" spans="1:4" x14ac:dyDescent="0.25">
      <c r="A37" s="169" t="s">
        <v>352</v>
      </c>
      <c r="B37" s="35">
        <v>0</v>
      </c>
      <c r="C37" s="35">
        <v>0</v>
      </c>
      <c r="D37" s="35">
        <v>0</v>
      </c>
    </row>
    <row r="38" spans="1:4" x14ac:dyDescent="0.25">
      <c r="A38" s="15" t="s">
        <v>19</v>
      </c>
      <c r="B38" s="35">
        <v>6934000</v>
      </c>
      <c r="C38" s="35">
        <v>12475400</v>
      </c>
      <c r="D38" s="35">
        <v>6918000</v>
      </c>
    </row>
    <row r="39" spans="1:4" x14ac:dyDescent="0.25">
      <c r="A39" s="158" t="s">
        <v>280</v>
      </c>
      <c r="B39" s="35"/>
      <c r="C39" s="35"/>
      <c r="D39" s="35"/>
    </row>
    <row r="40" spans="1:4" x14ac:dyDescent="0.25">
      <c r="A40" s="168" t="s">
        <v>20</v>
      </c>
      <c r="B40" s="35">
        <v>1500000</v>
      </c>
      <c r="C40" s="35">
        <v>500000</v>
      </c>
      <c r="D40" s="35">
        <v>167000</v>
      </c>
    </row>
    <row r="41" spans="1:4" x14ac:dyDescent="0.25">
      <c r="A41" s="171" t="s">
        <v>10</v>
      </c>
      <c r="B41" s="35">
        <v>1500000</v>
      </c>
      <c r="C41" s="35">
        <v>500000</v>
      </c>
      <c r="D41" s="35">
        <v>0</v>
      </c>
    </row>
    <row r="42" spans="1:4" x14ac:dyDescent="0.25">
      <c r="A42" s="169" t="s">
        <v>22</v>
      </c>
      <c r="B42" s="35">
        <v>1500000</v>
      </c>
      <c r="C42" s="35">
        <v>500000</v>
      </c>
      <c r="D42" s="35">
        <v>0</v>
      </c>
    </row>
    <row r="43" spans="1:4" x14ac:dyDescent="0.25">
      <c r="A43" s="169" t="s">
        <v>23</v>
      </c>
      <c r="B43" s="35">
        <v>0</v>
      </c>
      <c r="C43" s="35">
        <v>0</v>
      </c>
      <c r="D43" s="35">
        <v>0</v>
      </c>
    </row>
    <row r="44" spans="1:4" x14ac:dyDescent="0.25">
      <c r="A44" s="171" t="s">
        <v>13</v>
      </c>
      <c r="B44" s="35">
        <v>0</v>
      </c>
      <c r="C44" s="35">
        <v>0</v>
      </c>
      <c r="D44" s="35">
        <v>167000</v>
      </c>
    </row>
    <row r="45" spans="1:4" x14ac:dyDescent="0.25">
      <c r="A45" s="169" t="s">
        <v>371</v>
      </c>
      <c r="B45" s="35">
        <v>0</v>
      </c>
      <c r="C45" s="35">
        <v>0</v>
      </c>
      <c r="D45" s="35">
        <v>167000</v>
      </c>
    </row>
    <row r="46" spans="1:4" x14ac:dyDescent="0.25">
      <c r="A46" s="168" t="s">
        <v>25</v>
      </c>
      <c r="B46" s="35">
        <v>400000</v>
      </c>
      <c r="C46" s="35">
        <v>593200</v>
      </c>
      <c r="D46" s="35">
        <v>400000</v>
      </c>
    </row>
    <row r="47" spans="1:4" x14ac:dyDescent="0.25">
      <c r="A47" s="171" t="s">
        <v>10</v>
      </c>
      <c r="B47" s="35">
        <v>400000</v>
      </c>
      <c r="C47" s="35">
        <v>593200</v>
      </c>
      <c r="D47" s="35">
        <v>400000</v>
      </c>
    </row>
    <row r="48" spans="1:4" x14ac:dyDescent="0.25">
      <c r="A48" s="169" t="s">
        <v>24</v>
      </c>
      <c r="B48" s="35">
        <v>400000</v>
      </c>
      <c r="C48" s="35">
        <v>593200</v>
      </c>
      <c r="D48" s="35">
        <v>400000</v>
      </c>
    </row>
    <row r="49" spans="1:4" x14ac:dyDescent="0.25">
      <c r="A49" s="158" t="s">
        <v>300</v>
      </c>
      <c r="B49" s="35"/>
      <c r="C49" s="35"/>
      <c r="D49" s="35"/>
    </row>
    <row r="50" spans="1:4" x14ac:dyDescent="0.25">
      <c r="A50" s="168" t="s">
        <v>20</v>
      </c>
      <c r="B50" s="35">
        <v>2200000</v>
      </c>
      <c r="C50" s="35">
        <v>2200000</v>
      </c>
      <c r="D50" s="35">
        <v>1900000</v>
      </c>
    </row>
    <row r="51" spans="1:4" x14ac:dyDescent="0.25">
      <c r="A51" s="171" t="s">
        <v>10</v>
      </c>
      <c r="B51" s="35">
        <v>2200000</v>
      </c>
      <c r="C51" s="35">
        <v>2200000</v>
      </c>
      <c r="D51" s="35">
        <v>1900000</v>
      </c>
    </row>
    <row r="52" spans="1:4" x14ac:dyDescent="0.25">
      <c r="A52" s="169" t="s">
        <v>18</v>
      </c>
      <c r="B52" s="35">
        <v>2200000</v>
      </c>
      <c r="C52" s="35">
        <v>2200000</v>
      </c>
      <c r="D52" s="35">
        <v>1900000</v>
      </c>
    </row>
    <row r="53" spans="1:4" x14ac:dyDescent="0.25">
      <c r="A53" s="158" t="s">
        <v>301</v>
      </c>
      <c r="B53" s="35"/>
      <c r="C53" s="35"/>
      <c r="D53" s="35"/>
    </row>
    <row r="54" spans="1:4" x14ac:dyDescent="0.25">
      <c r="A54" s="168" t="s">
        <v>20</v>
      </c>
      <c r="B54" s="35">
        <v>2834000</v>
      </c>
      <c r="C54" s="35">
        <v>3849400</v>
      </c>
      <c r="D54" s="35">
        <v>4451000</v>
      </c>
    </row>
    <row r="55" spans="1:4" x14ac:dyDescent="0.25">
      <c r="A55" s="171" t="s">
        <v>10</v>
      </c>
      <c r="B55" s="35">
        <v>2834000</v>
      </c>
      <c r="C55" s="35">
        <v>3849400</v>
      </c>
      <c r="D55" s="35">
        <v>4451000</v>
      </c>
    </row>
    <row r="56" spans="1:4" x14ac:dyDescent="0.25">
      <c r="A56" s="169" t="s">
        <v>21</v>
      </c>
      <c r="B56" s="35">
        <v>423000</v>
      </c>
      <c r="C56" s="35">
        <v>423000</v>
      </c>
      <c r="D56" s="35">
        <v>0</v>
      </c>
    </row>
    <row r="57" spans="1:4" x14ac:dyDescent="0.25">
      <c r="A57" s="169" t="s">
        <v>349</v>
      </c>
      <c r="B57" s="35">
        <v>2411000</v>
      </c>
      <c r="C57" s="35">
        <v>3426400</v>
      </c>
      <c r="D57" s="35">
        <v>4451000</v>
      </c>
    </row>
    <row r="58" spans="1:4" x14ac:dyDescent="0.25">
      <c r="A58" s="158" t="s">
        <v>331</v>
      </c>
      <c r="B58" s="35"/>
      <c r="C58" s="35"/>
      <c r="D58" s="35"/>
    </row>
    <row r="59" spans="1:4" x14ac:dyDescent="0.25">
      <c r="A59" s="168" t="s">
        <v>20</v>
      </c>
      <c r="B59" s="35">
        <v>0</v>
      </c>
      <c r="C59" s="35">
        <v>3878600</v>
      </c>
      <c r="D59" s="35">
        <v>0</v>
      </c>
    </row>
    <row r="60" spans="1:4" x14ac:dyDescent="0.25">
      <c r="A60" s="171" t="s">
        <v>13</v>
      </c>
      <c r="B60" s="35">
        <v>0</v>
      </c>
      <c r="C60" s="35">
        <v>3878600</v>
      </c>
      <c r="D60" s="35">
        <v>0</v>
      </c>
    </row>
    <row r="61" spans="1:4" x14ac:dyDescent="0.25">
      <c r="A61" s="169" t="s">
        <v>308</v>
      </c>
      <c r="B61" s="35">
        <v>0</v>
      </c>
      <c r="C61" s="35">
        <v>3878600</v>
      </c>
      <c r="D61" s="35">
        <v>0</v>
      </c>
    </row>
    <row r="62" spans="1:4" x14ac:dyDescent="0.25">
      <c r="A62" s="158" t="s">
        <v>365</v>
      </c>
      <c r="B62" s="35"/>
      <c r="C62" s="35"/>
      <c r="D62" s="35"/>
    </row>
    <row r="63" spans="1:4" x14ac:dyDescent="0.25">
      <c r="A63" s="168" t="s">
        <v>20</v>
      </c>
      <c r="B63" s="35">
        <v>0</v>
      </c>
      <c r="C63" s="35">
        <v>100000</v>
      </c>
      <c r="D63" s="35">
        <v>0</v>
      </c>
    </row>
    <row r="64" spans="1:4" x14ac:dyDescent="0.25">
      <c r="A64" s="171" t="s">
        <v>10</v>
      </c>
      <c r="B64" s="35">
        <v>0</v>
      </c>
      <c r="C64" s="35">
        <v>100000</v>
      </c>
      <c r="D64" s="35">
        <v>0</v>
      </c>
    </row>
    <row r="65" spans="1:4" x14ac:dyDescent="0.25">
      <c r="A65" s="169" t="s">
        <v>366</v>
      </c>
      <c r="B65" s="35">
        <v>0</v>
      </c>
      <c r="C65" s="35">
        <v>100000</v>
      </c>
      <c r="D65" s="35">
        <v>0</v>
      </c>
    </row>
    <row r="66" spans="1:4" x14ac:dyDescent="0.25">
      <c r="A66" s="158" t="s">
        <v>385</v>
      </c>
      <c r="B66" s="35"/>
      <c r="C66" s="35"/>
      <c r="D66" s="35"/>
    </row>
    <row r="67" spans="1:4" x14ac:dyDescent="0.25">
      <c r="A67" s="168" t="s">
        <v>20</v>
      </c>
      <c r="B67" s="35">
        <v>0</v>
      </c>
      <c r="C67" s="35">
        <v>1354200</v>
      </c>
      <c r="D67" s="35">
        <v>0</v>
      </c>
    </row>
    <row r="68" spans="1:4" x14ac:dyDescent="0.25">
      <c r="A68" s="171" t="s">
        <v>10</v>
      </c>
      <c r="B68" s="35">
        <v>0</v>
      </c>
      <c r="C68" s="35">
        <v>1354200</v>
      </c>
      <c r="D68" s="35">
        <v>0</v>
      </c>
    </row>
    <row r="69" spans="1:4" x14ac:dyDescent="0.25">
      <c r="A69" s="169" t="s">
        <v>321</v>
      </c>
      <c r="B69" s="35">
        <v>0</v>
      </c>
      <c r="C69" s="35">
        <v>576400</v>
      </c>
      <c r="D69" s="35">
        <v>0</v>
      </c>
    </row>
    <row r="70" spans="1:4" x14ac:dyDescent="0.25">
      <c r="A70" s="169" t="s">
        <v>322</v>
      </c>
      <c r="B70" s="35">
        <v>0</v>
      </c>
      <c r="C70" s="35">
        <v>777800</v>
      </c>
      <c r="D70" s="35">
        <v>0</v>
      </c>
    </row>
    <row r="71" spans="1:4" x14ac:dyDescent="0.25">
      <c r="A71" s="15" t="s">
        <v>27</v>
      </c>
      <c r="B71" s="35">
        <v>20000000</v>
      </c>
      <c r="C71" s="35">
        <v>54850500</v>
      </c>
      <c r="D71" s="35">
        <v>14700000</v>
      </c>
    </row>
    <row r="72" spans="1:4" x14ac:dyDescent="0.25">
      <c r="A72" s="158" t="s">
        <v>279</v>
      </c>
      <c r="B72" s="35"/>
      <c r="C72" s="35"/>
      <c r="D72" s="35"/>
    </row>
    <row r="73" spans="1:4" x14ac:dyDescent="0.25">
      <c r="A73" s="168" t="s">
        <v>20</v>
      </c>
      <c r="B73" s="35">
        <v>4800000</v>
      </c>
      <c r="C73" s="35">
        <v>6700000</v>
      </c>
      <c r="D73" s="35">
        <v>0</v>
      </c>
    </row>
    <row r="74" spans="1:4" x14ac:dyDescent="0.25">
      <c r="A74" s="171" t="s">
        <v>13</v>
      </c>
      <c r="B74" s="35">
        <v>4800000</v>
      </c>
      <c r="C74" s="35">
        <v>6700000</v>
      </c>
      <c r="D74" s="35">
        <v>0</v>
      </c>
    </row>
    <row r="75" spans="1:4" x14ac:dyDescent="0.25">
      <c r="A75" s="169" t="s">
        <v>32</v>
      </c>
      <c r="B75" s="35">
        <v>4800000</v>
      </c>
      <c r="C75" s="35">
        <v>6700000</v>
      </c>
      <c r="D75" s="35">
        <v>0</v>
      </c>
    </row>
    <row r="76" spans="1:4" x14ac:dyDescent="0.25">
      <c r="A76" s="158" t="s">
        <v>280</v>
      </c>
      <c r="B76" s="35"/>
      <c r="C76" s="35"/>
      <c r="D76" s="35"/>
    </row>
    <row r="77" spans="1:4" x14ac:dyDescent="0.25">
      <c r="A77" s="168" t="s">
        <v>20</v>
      </c>
      <c r="B77" s="35">
        <v>500000</v>
      </c>
      <c r="C77" s="35">
        <v>500000</v>
      </c>
      <c r="D77" s="35">
        <v>0</v>
      </c>
    </row>
    <row r="78" spans="1:4" x14ac:dyDescent="0.25">
      <c r="A78" s="171" t="s">
        <v>13</v>
      </c>
      <c r="B78" s="35">
        <v>500000</v>
      </c>
      <c r="C78" s="35">
        <v>500000</v>
      </c>
      <c r="D78" s="35">
        <v>0</v>
      </c>
    </row>
    <row r="79" spans="1:4" x14ac:dyDescent="0.25">
      <c r="A79" s="169" t="s">
        <v>30</v>
      </c>
      <c r="B79" s="35">
        <v>500000</v>
      </c>
      <c r="C79" s="35">
        <v>500000</v>
      </c>
      <c r="D79" s="35">
        <v>0</v>
      </c>
    </row>
    <row r="80" spans="1:4" x14ac:dyDescent="0.25">
      <c r="A80" s="168" t="s">
        <v>25</v>
      </c>
      <c r="B80" s="35">
        <v>200000</v>
      </c>
      <c r="C80" s="35">
        <v>200000</v>
      </c>
      <c r="D80" s="35">
        <v>200000</v>
      </c>
    </row>
    <row r="81" spans="1:4" x14ac:dyDescent="0.25">
      <c r="A81" s="171" t="s">
        <v>10</v>
      </c>
      <c r="B81" s="35">
        <v>200000</v>
      </c>
      <c r="C81" s="35">
        <v>200000</v>
      </c>
      <c r="D81" s="35">
        <v>200000</v>
      </c>
    </row>
    <row r="82" spans="1:4" x14ac:dyDescent="0.25">
      <c r="A82" s="169" t="s">
        <v>29</v>
      </c>
      <c r="B82" s="35">
        <v>200000</v>
      </c>
      <c r="C82" s="35">
        <v>200000</v>
      </c>
      <c r="D82" s="35">
        <v>200000</v>
      </c>
    </row>
    <row r="83" spans="1:4" x14ac:dyDescent="0.25">
      <c r="A83" s="158" t="s">
        <v>302</v>
      </c>
      <c r="B83" s="35"/>
      <c r="C83" s="35"/>
      <c r="D83" s="35"/>
    </row>
    <row r="84" spans="1:4" x14ac:dyDescent="0.25">
      <c r="A84" s="168" t="s">
        <v>20</v>
      </c>
      <c r="B84" s="35">
        <v>14500000</v>
      </c>
      <c r="C84" s="35">
        <v>14500000</v>
      </c>
      <c r="D84" s="35">
        <v>14500000</v>
      </c>
    </row>
    <row r="85" spans="1:4" x14ac:dyDescent="0.25">
      <c r="A85" s="171" t="s">
        <v>10</v>
      </c>
      <c r="B85" s="35">
        <v>14500000</v>
      </c>
      <c r="C85" s="35">
        <v>14500000</v>
      </c>
      <c r="D85" s="35">
        <v>14500000</v>
      </c>
    </row>
    <row r="86" spans="1:4" x14ac:dyDescent="0.25">
      <c r="A86" s="169" t="s">
        <v>26</v>
      </c>
      <c r="B86" s="35">
        <v>14500000</v>
      </c>
      <c r="C86" s="35">
        <v>14500000</v>
      </c>
      <c r="D86" s="35">
        <v>14500000</v>
      </c>
    </row>
    <row r="87" spans="1:4" x14ac:dyDescent="0.25">
      <c r="A87" s="158" t="s">
        <v>303</v>
      </c>
      <c r="B87" s="35"/>
      <c r="C87" s="35"/>
      <c r="D87" s="35"/>
    </row>
    <row r="88" spans="1:4" x14ac:dyDescent="0.25">
      <c r="A88" s="168" t="s">
        <v>20</v>
      </c>
      <c r="B88" s="35">
        <v>0</v>
      </c>
      <c r="C88" s="35">
        <v>0</v>
      </c>
      <c r="D88" s="35">
        <v>0</v>
      </c>
    </row>
    <row r="89" spans="1:4" x14ac:dyDescent="0.25">
      <c r="A89" s="171" t="s">
        <v>10</v>
      </c>
      <c r="B89" s="35">
        <v>0</v>
      </c>
      <c r="C89" s="35">
        <v>0</v>
      </c>
      <c r="D89" s="35">
        <v>0</v>
      </c>
    </row>
    <row r="90" spans="1:4" x14ac:dyDescent="0.25">
      <c r="A90" s="169" t="s">
        <v>28</v>
      </c>
      <c r="B90" s="35">
        <v>0</v>
      </c>
      <c r="C90" s="35">
        <v>0</v>
      </c>
      <c r="D90" s="35">
        <v>0</v>
      </c>
    </row>
    <row r="91" spans="1:4" x14ac:dyDescent="0.25">
      <c r="A91" s="158" t="s">
        <v>329</v>
      </c>
      <c r="B91" s="35"/>
      <c r="C91" s="35"/>
      <c r="D91" s="35"/>
    </row>
    <row r="92" spans="1:4" x14ac:dyDescent="0.25">
      <c r="A92" s="168" t="s">
        <v>20</v>
      </c>
      <c r="B92" s="35">
        <v>0</v>
      </c>
      <c r="C92" s="35">
        <v>30037900</v>
      </c>
      <c r="D92" s="35">
        <v>0</v>
      </c>
    </row>
    <row r="93" spans="1:4" x14ac:dyDescent="0.25">
      <c r="A93" s="171" t="s">
        <v>13</v>
      </c>
      <c r="B93" s="35">
        <v>0</v>
      </c>
      <c r="C93" s="35">
        <v>30037900</v>
      </c>
      <c r="D93" s="35">
        <v>0</v>
      </c>
    </row>
    <row r="94" spans="1:4" x14ac:dyDescent="0.25">
      <c r="A94" s="169" t="s">
        <v>31</v>
      </c>
      <c r="B94" s="35">
        <v>0</v>
      </c>
      <c r="C94" s="35">
        <v>30037900</v>
      </c>
      <c r="D94" s="35">
        <v>0</v>
      </c>
    </row>
    <row r="95" spans="1:4" x14ac:dyDescent="0.25">
      <c r="A95" s="158" t="s">
        <v>385</v>
      </c>
      <c r="B95" s="35"/>
      <c r="C95" s="35"/>
      <c r="D95" s="35"/>
    </row>
    <row r="96" spans="1:4" x14ac:dyDescent="0.25">
      <c r="A96" s="168" t="s">
        <v>20</v>
      </c>
      <c r="B96" s="35">
        <v>0</v>
      </c>
      <c r="C96" s="35">
        <v>2912600</v>
      </c>
      <c r="D96" s="35">
        <v>0</v>
      </c>
    </row>
    <row r="97" spans="1:4" x14ac:dyDescent="0.25">
      <c r="A97" s="171" t="s">
        <v>10</v>
      </c>
      <c r="B97" s="35">
        <v>0</v>
      </c>
      <c r="C97" s="35">
        <v>2912600</v>
      </c>
      <c r="D97" s="35">
        <v>0</v>
      </c>
    </row>
    <row r="98" spans="1:4" x14ac:dyDescent="0.25">
      <c r="A98" s="169" t="s">
        <v>320</v>
      </c>
      <c r="B98" s="35">
        <v>0</v>
      </c>
      <c r="C98" s="35">
        <v>518000</v>
      </c>
      <c r="D98" s="35">
        <v>0</v>
      </c>
    </row>
    <row r="99" spans="1:4" x14ac:dyDescent="0.25">
      <c r="A99" s="169" t="s">
        <v>319</v>
      </c>
      <c r="B99" s="35">
        <v>0</v>
      </c>
      <c r="C99" s="35">
        <v>2394600</v>
      </c>
      <c r="D99" s="35">
        <v>0</v>
      </c>
    </row>
    <row r="100" spans="1:4" x14ac:dyDescent="0.25">
      <c r="A100" s="15" t="s">
        <v>34</v>
      </c>
      <c r="B100" s="35">
        <v>4601000</v>
      </c>
      <c r="C100" s="35">
        <v>4629600</v>
      </c>
      <c r="D100" s="35">
        <v>12080000</v>
      </c>
    </row>
    <row r="101" spans="1:4" x14ac:dyDescent="0.25">
      <c r="A101" s="158" t="s">
        <v>282</v>
      </c>
      <c r="B101" s="35"/>
      <c r="C101" s="35"/>
      <c r="D101" s="35"/>
    </row>
    <row r="102" spans="1:4" x14ac:dyDescent="0.25">
      <c r="A102" s="168" t="s">
        <v>20</v>
      </c>
      <c r="B102" s="35">
        <v>4521000</v>
      </c>
      <c r="C102" s="35">
        <v>4521000</v>
      </c>
      <c r="D102" s="35">
        <v>12000000</v>
      </c>
    </row>
    <row r="103" spans="1:4" x14ac:dyDescent="0.25">
      <c r="A103" s="171" t="s">
        <v>13</v>
      </c>
      <c r="B103" s="35">
        <v>4521000</v>
      </c>
      <c r="C103" s="35">
        <v>4521000</v>
      </c>
      <c r="D103" s="35">
        <v>12000000</v>
      </c>
    </row>
    <row r="104" spans="1:4" x14ac:dyDescent="0.25">
      <c r="A104" s="169" t="s">
        <v>37</v>
      </c>
      <c r="B104" s="35">
        <v>4521000</v>
      </c>
      <c r="C104" s="35">
        <v>4521000</v>
      </c>
      <c r="D104" s="35">
        <v>12000000</v>
      </c>
    </row>
    <row r="105" spans="1:4" x14ac:dyDescent="0.25">
      <c r="A105" s="158" t="s">
        <v>280</v>
      </c>
      <c r="B105" s="35"/>
      <c r="C105" s="35"/>
      <c r="D105" s="35"/>
    </row>
    <row r="106" spans="1:4" x14ac:dyDescent="0.25">
      <c r="A106" s="168" t="s">
        <v>20</v>
      </c>
      <c r="B106" s="35">
        <v>0</v>
      </c>
      <c r="C106" s="35">
        <v>0</v>
      </c>
      <c r="D106" s="35">
        <v>0</v>
      </c>
    </row>
    <row r="107" spans="1:4" x14ac:dyDescent="0.25">
      <c r="A107" s="171" t="s">
        <v>10</v>
      </c>
      <c r="B107" s="35">
        <v>0</v>
      </c>
      <c r="C107" s="35">
        <v>0</v>
      </c>
      <c r="D107" s="35">
        <v>0</v>
      </c>
    </row>
    <row r="108" spans="1:4" x14ac:dyDescent="0.25">
      <c r="A108" s="169" t="s">
        <v>35</v>
      </c>
      <c r="B108" s="35">
        <v>0</v>
      </c>
      <c r="C108" s="35">
        <v>0</v>
      </c>
      <c r="D108" s="35">
        <v>0</v>
      </c>
    </row>
    <row r="109" spans="1:4" x14ac:dyDescent="0.25">
      <c r="A109" s="168" t="s">
        <v>350</v>
      </c>
      <c r="B109" s="35">
        <v>80000</v>
      </c>
      <c r="C109" s="35">
        <v>85000</v>
      </c>
      <c r="D109" s="35">
        <v>80000</v>
      </c>
    </row>
    <row r="110" spans="1:4" x14ac:dyDescent="0.25">
      <c r="A110" s="171" t="s">
        <v>10</v>
      </c>
      <c r="B110" s="35">
        <v>80000</v>
      </c>
      <c r="C110" s="35">
        <v>85000</v>
      </c>
      <c r="D110" s="35">
        <v>80000</v>
      </c>
    </row>
    <row r="111" spans="1:4" x14ac:dyDescent="0.25">
      <c r="A111" s="169" t="s">
        <v>36</v>
      </c>
      <c r="B111" s="35">
        <v>10000</v>
      </c>
      <c r="C111" s="35">
        <v>10000</v>
      </c>
      <c r="D111" s="35">
        <v>10000</v>
      </c>
    </row>
    <row r="112" spans="1:4" x14ac:dyDescent="0.25">
      <c r="A112" s="169" t="s">
        <v>33</v>
      </c>
      <c r="B112" s="35">
        <v>60000</v>
      </c>
      <c r="C112" s="35">
        <v>65000</v>
      </c>
      <c r="D112" s="35">
        <v>60000</v>
      </c>
    </row>
    <row r="113" spans="1:4" x14ac:dyDescent="0.25">
      <c r="A113" s="169" t="s">
        <v>35</v>
      </c>
      <c r="B113" s="35">
        <v>10000</v>
      </c>
      <c r="C113" s="35">
        <v>10000</v>
      </c>
      <c r="D113" s="35">
        <v>10000</v>
      </c>
    </row>
    <row r="114" spans="1:4" x14ac:dyDescent="0.25">
      <c r="A114" s="158" t="s">
        <v>385</v>
      </c>
      <c r="B114" s="35"/>
      <c r="C114" s="35"/>
      <c r="D114" s="35"/>
    </row>
    <row r="115" spans="1:4" x14ac:dyDescent="0.25">
      <c r="A115" s="168" t="s">
        <v>350</v>
      </c>
      <c r="B115" s="35">
        <v>0</v>
      </c>
      <c r="C115" s="35">
        <v>23600</v>
      </c>
      <c r="D115" s="35">
        <v>0</v>
      </c>
    </row>
    <row r="116" spans="1:4" x14ac:dyDescent="0.25">
      <c r="A116" s="171" t="s">
        <v>10</v>
      </c>
      <c r="B116" s="35">
        <v>0</v>
      </c>
      <c r="C116" s="35">
        <v>23600</v>
      </c>
      <c r="D116" s="35">
        <v>0</v>
      </c>
    </row>
    <row r="117" spans="1:4" x14ac:dyDescent="0.25">
      <c r="A117" s="169" t="s">
        <v>33</v>
      </c>
      <c r="B117" s="35">
        <v>0</v>
      </c>
      <c r="C117" s="35">
        <v>23600</v>
      </c>
      <c r="D117" s="35">
        <v>0</v>
      </c>
    </row>
    <row r="118" spans="1:4" x14ac:dyDescent="0.25">
      <c r="A118" s="15" t="s">
        <v>39</v>
      </c>
      <c r="B118" s="35">
        <v>1260000</v>
      </c>
      <c r="C118" s="35">
        <v>1309000</v>
      </c>
      <c r="D118" s="35">
        <v>1255000</v>
      </c>
    </row>
    <row r="119" spans="1:4" x14ac:dyDescent="0.25">
      <c r="A119" s="158" t="s">
        <v>280</v>
      </c>
      <c r="B119" s="35"/>
      <c r="C119" s="35"/>
      <c r="D119" s="35"/>
    </row>
    <row r="120" spans="1:4" x14ac:dyDescent="0.25">
      <c r="A120" s="168" t="s">
        <v>20</v>
      </c>
      <c r="B120" s="35">
        <v>1260000</v>
      </c>
      <c r="C120" s="35">
        <v>1260000</v>
      </c>
      <c r="D120" s="35">
        <v>1255000</v>
      </c>
    </row>
    <row r="121" spans="1:4" x14ac:dyDescent="0.25">
      <c r="A121" s="171" t="s">
        <v>10</v>
      </c>
      <c r="B121" s="35">
        <v>1260000</v>
      </c>
      <c r="C121" s="35">
        <v>1260000</v>
      </c>
      <c r="D121" s="35">
        <v>1255000</v>
      </c>
    </row>
    <row r="122" spans="1:4" x14ac:dyDescent="0.25">
      <c r="A122" s="169" t="s">
        <v>38</v>
      </c>
      <c r="B122" s="35">
        <v>1000000</v>
      </c>
      <c r="C122" s="35">
        <v>1000000</v>
      </c>
      <c r="D122" s="35">
        <v>1000000</v>
      </c>
    </row>
    <row r="123" spans="1:4" x14ac:dyDescent="0.25">
      <c r="A123" s="169" t="s">
        <v>42</v>
      </c>
      <c r="B123" s="35">
        <v>60000</v>
      </c>
      <c r="C123" s="35">
        <v>60000</v>
      </c>
      <c r="D123" s="35">
        <v>55000</v>
      </c>
    </row>
    <row r="124" spans="1:4" x14ac:dyDescent="0.25">
      <c r="A124" s="169" t="s">
        <v>40</v>
      </c>
      <c r="B124" s="35">
        <v>100000</v>
      </c>
      <c r="C124" s="35">
        <v>100000</v>
      </c>
      <c r="D124" s="35">
        <v>100000</v>
      </c>
    </row>
    <row r="125" spans="1:4" x14ac:dyDescent="0.25">
      <c r="A125" s="169" t="s">
        <v>41</v>
      </c>
      <c r="B125" s="35">
        <v>100000</v>
      </c>
      <c r="C125" s="35">
        <v>100000</v>
      </c>
      <c r="D125" s="35">
        <v>100000</v>
      </c>
    </row>
    <row r="126" spans="1:4" x14ac:dyDescent="0.25">
      <c r="A126" s="158" t="s">
        <v>385</v>
      </c>
      <c r="B126" s="35"/>
      <c r="C126" s="35"/>
      <c r="D126" s="35"/>
    </row>
    <row r="127" spans="1:4" x14ac:dyDescent="0.25">
      <c r="A127" s="168" t="s">
        <v>20</v>
      </c>
      <c r="B127" s="35">
        <v>0</v>
      </c>
      <c r="C127" s="35">
        <v>49000</v>
      </c>
      <c r="D127" s="35">
        <v>0</v>
      </c>
    </row>
    <row r="128" spans="1:4" x14ac:dyDescent="0.25">
      <c r="A128" s="171" t="s">
        <v>10</v>
      </c>
      <c r="B128" s="35">
        <v>0</v>
      </c>
      <c r="C128" s="35">
        <v>49000</v>
      </c>
      <c r="D128" s="35">
        <v>0</v>
      </c>
    </row>
    <row r="129" spans="1:4" x14ac:dyDescent="0.25">
      <c r="A129" s="169" t="s">
        <v>48</v>
      </c>
      <c r="B129" s="35">
        <v>0</v>
      </c>
      <c r="C129" s="35">
        <v>49000</v>
      </c>
      <c r="D129" s="35">
        <v>0</v>
      </c>
    </row>
    <row r="130" spans="1:4" x14ac:dyDescent="0.25">
      <c r="A130" s="15" t="s">
        <v>47</v>
      </c>
      <c r="B130" s="35">
        <v>900000</v>
      </c>
      <c r="C130" s="35">
        <v>956000</v>
      </c>
      <c r="D130" s="35">
        <v>900000</v>
      </c>
    </row>
    <row r="131" spans="1:4" x14ac:dyDescent="0.25">
      <c r="A131" s="158" t="s">
        <v>280</v>
      </c>
      <c r="B131" s="35"/>
      <c r="C131" s="35"/>
      <c r="D131" s="35"/>
    </row>
    <row r="132" spans="1:4" x14ac:dyDescent="0.25">
      <c r="A132" s="168" t="s">
        <v>350</v>
      </c>
      <c r="B132" s="35">
        <v>900000</v>
      </c>
      <c r="C132" s="35">
        <v>920000</v>
      </c>
      <c r="D132" s="35">
        <v>900000</v>
      </c>
    </row>
    <row r="133" spans="1:4" x14ac:dyDescent="0.25">
      <c r="A133" s="171" t="s">
        <v>10</v>
      </c>
      <c r="B133" s="35">
        <v>900000</v>
      </c>
      <c r="C133" s="35">
        <v>920000</v>
      </c>
      <c r="D133" s="35">
        <v>900000</v>
      </c>
    </row>
    <row r="134" spans="1:4" x14ac:dyDescent="0.25">
      <c r="A134" s="169" t="s">
        <v>46</v>
      </c>
      <c r="B134" s="35">
        <v>900000</v>
      </c>
      <c r="C134" s="35">
        <v>920000</v>
      </c>
      <c r="D134" s="35">
        <v>900000</v>
      </c>
    </row>
    <row r="135" spans="1:4" x14ac:dyDescent="0.25">
      <c r="A135" s="158" t="s">
        <v>385</v>
      </c>
      <c r="B135" s="35"/>
      <c r="C135" s="35"/>
      <c r="D135" s="35"/>
    </row>
    <row r="136" spans="1:4" x14ac:dyDescent="0.25">
      <c r="A136" s="168" t="s">
        <v>20</v>
      </c>
      <c r="B136" s="35">
        <v>0</v>
      </c>
      <c r="C136" s="35">
        <v>36000</v>
      </c>
      <c r="D136" s="35">
        <v>0</v>
      </c>
    </row>
    <row r="137" spans="1:4" x14ac:dyDescent="0.25">
      <c r="A137" s="171" t="s">
        <v>10</v>
      </c>
      <c r="B137" s="35">
        <v>0</v>
      </c>
      <c r="C137" s="35">
        <v>36000</v>
      </c>
      <c r="D137" s="35">
        <v>0</v>
      </c>
    </row>
    <row r="138" spans="1:4" x14ac:dyDescent="0.25">
      <c r="A138" s="169" t="s">
        <v>48</v>
      </c>
      <c r="B138" s="35">
        <v>0</v>
      </c>
      <c r="C138" s="35">
        <v>36000</v>
      </c>
      <c r="D138" s="35">
        <v>0</v>
      </c>
    </row>
    <row r="139" spans="1:4" x14ac:dyDescent="0.25">
      <c r="A139" s="15" t="s">
        <v>44</v>
      </c>
      <c r="B139" s="35">
        <v>120000</v>
      </c>
      <c r="C139" s="35">
        <v>120000</v>
      </c>
      <c r="D139" s="35">
        <v>120000</v>
      </c>
    </row>
    <row r="140" spans="1:4" x14ac:dyDescent="0.25">
      <c r="A140" s="158" t="s">
        <v>280</v>
      </c>
      <c r="B140" s="35"/>
      <c r="C140" s="35"/>
      <c r="D140" s="35"/>
    </row>
    <row r="141" spans="1:4" x14ac:dyDescent="0.25">
      <c r="A141" s="168" t="s">
        <v>382</v>
      </c>
      <c r="B141" s="35">
        <v>120000</v>
      </c>
      <c r="C141" s="35">
        <v>120000</v>
      </c>
      <c r="D141" s="35">
        <v>120000</v>
      </c>
    </row>
    <row r="142" spans="1:4" x14ac:dyDescent="0.25">
      <c r="A142" s="171" t="s">
        <v>10</v>
      </c>
      <c r="B142" s="35">
        <v>120000</v>
      </c>
      <c r="C142" s="35">
        <v>120000</v>
      </c>
      <c r="D142" s="35">
        <v>120000</v>
      </c>
    </row>
    <row r="143" spans="1:4" x14ac:dyDescent="0.25">
      <c r="A143" s="169" t="s">
        <v>45</v>
      </c>
      <c r="B143" s="35">
        <v>110000</v>
      </c>
      <c r="C143" s="35">
        <v>110000</v>
      </c>
      <c r="D143" s="35">
        <v>110000</v>
      </c>
    </row>
    <row r="144" spans="1:4" x14ac:dyDescent="0.25">
      <c r="A144" s="169" t="s">
        <v>43</v>
      </c>
      <c r="B144" s="35">
        <v>10000</v>
      </c>
      <c r="C144" s="35">
        <v>10000</v>
      </c>
      <c r="D144" s="35">
        <v>10000</v>
      </c>
    </row>
    <row r="145" spans="1:4" x14ac:dyDescent="0.25">
      <c r="A145" s="15" t="s">
        <v>50</v>
      </c>
      <c r="B145" s="35">
        <v>3505000</v>
      </c>
      <c r="C145" s="35">
        <v>4481000</v>
      </c>
      <c r="D145" s="35">
        <v>4105000</v>
      </c>
    </row>
    <row r="146" spans="1:4" x14ac:dyDescent="0.25">
      <c r="A146" s="158" t="s">
        <v>280</v>
      </c>
      <c r="B146" s="35"/>
      <c r="C146" s="35"/>
      <c r="D146" s="35"/>
    </row>
    <row r="147" spans="1:4" x14ac:dyDescent="0.25">
      <c r="A147" s="168" t="s">
        <v>20</v>
      </c>
      <c r="B147" s="35">
        <v>1005000</v>
      </c>
      <c r="C147" s="35">
        <v>405000</v>
      </c>
      <c r="D147" s="35">
        <v>1105000</v>
      </c>
    </row>
    <row r="148" spans="1:4" x14ac:dyDescent="0.25">
      <c r="A148" s="171" t="s">
        <v>10</v>
      </c>
      <c r="B148" s="35">
        <v>1005000</v>
      </c>
      <c r="C148" s="35">
        <v>405000</v>
      </c>
      <c r="D148" s="35">
        <v>1105000</v>
      </c>
    </row>
    <row r="149" spans="1:4" x14ac:dyDescent="0.25">
      <c r="A149" s="169" t="s">
        <v>51</v>
      </c>
      <c r="B149" s="35">
        <v>905000</v>
      </c>
      <c r="C149" s="35">
        <v>305000</v>
      </c>
      <c r="D149" s="35">
        <v>1005000</v>
      </c>
    </row>
    <row r="150" spans="1:4" x14ac:dyDescent="0.25">
      <c r="A150" s="169" t="s">
        <v>49</v>
      </c>
      <c r="B150" s="35">
        <v>100000</v>
      </c>
      <c r="C150" s="35">
        <v>100000</v>
      </c>
      <c r="D150" s="35">
        <v>100000</v>
      </c>
    </row>
    <row r="151" spans="1:4" x14ac:dyDescent="0.25">
      <c r="A151" s="158" t="s">
        <v>304</v>
      </c>
      <c r="B151" s="35">
        <v>2500000</v>
      </c>
      <c r="C151" s="35">
        <v>3280000</v>
      </c>
      <c r="D151" s="35">
        <v>3000000</v>
      </c>
    </row>
    <row r="152" spans="1:4" x14ac:dyDescent="0.25">
      <c r="A152" s="158" t="s">
        <v>385</v>
      </c>
      <c r="B152" s="35"/>
      <c r="C152" s="35"/>
      <c r="D152" s="35"/>
    </row>
    <row r="153" spans="1:4" x14ac:dyDescent="0.25">
      <c r="A153" s="168" t="s">
        <v>20</v>
      </c>
      <c r="B153" s="35">
        <v>0</v>
      </c>
      <c r="C153" s="35">
        <v>796000</v>
      </c>
      <c r="D153" s="35">
        <v>0</v>
      </c>
    </row>
    <row r="154" spans="1:4" x14ac:dyDescent="0.25">
      <c r="A154" s="171" t="s">
        <v>10</v>
      </c>
      <c r="B154" s="35">
        <v>0</v>
      </c>
      <c r="C154" s="35">
        <v>796000</v>
      </c>
      <c r="D154" s="35">
        <v>0</v>
      </c>
    </row>
    <row r="155" spans="1:4" x14ac:dyDescent="0.25">
      <c r="A155" s="169" t="s">
        <v>51</v>
      </c>
      <c r="B155" s="35">
        <v>0</v>
      </c>
      <c r="C155" s="35">
        <v>796000</v>
      </c>
      <c r="D155" s="35">
        <v>0</v>
      </c>
    </row>
    <row r="156" spans="1:4" x14ac:dyDescent="0.25">
      <c r="A156" s="15" t="s">
        <v>54</v>
      </c>
      <c r="B156" s="35">
        <v>600000</v>
      </c>
      <c r="C156" s="35">
        <v>974200</v>
      </c>
      <c r="D156" s="35">
        <v>500000</v>
      </c>
    </row>
    <row r="157" spans="1:4" x14ac:dyDescent="0.25">
      <c r="A157" s="158" t="s">
        <v>280</v>
      </c>
      <c r="B157" s="35"/>
      <c r="C157" s="35"/>
      <c r="D157" s="35"/>
    </row>
    <row r="158" spans="1:4" x14ac:dyDescent="0.25">
      <c r="A158" s="168" t="s">
        <v>20</v>
      </c>
      <c r="B158" s="35">
        <v>600000</v>
      </c>
      <c r="C158" s="35">
        <v>420000</v>
      </c>
      <c r="D158" s="35">
        <v>500000</v>
      </c>
    </row>
    <row r="159" spans="1:4" x14ac:dyDescent="0.25">
      <c r="A159" s="171" t="s">
        <v>10</v>
      </c>
      <c r="B159" s="35">
        <v>600000</v>
      </c>
      <c r="C159" s="35">
        <v>420000</v>
      </c>
      <c r="D159" s="35">
        <v>500000</v>
      </c>
    </row>
    <row r="160" spans="1:4" x14ac:dyDescent="0.25">
      <c r="A160" s="169" t="s">
        <v>53</v>
      </c>
      <c r="B160" s="35">
        <v>600000</v>
      </c>
      <c r="C160" s="35">
        <v>420000</v>
      </c>
      <c r="D160" s="35">
        <v>500000</v>
      </c>
    </row>
    <row r="161" spans="1:4" x14ac:dyDescent="0.25">
      <c r="A161" s="158" t="s">
        <v>385</v>
      </c>
      <c r="B161" s="35"/>
      <c r="C161" s="35"/>
      <c r="D161" s="35"/>
    </row>
    <row r="162" spans="1:4" x14ac:dyDescent="0.25">
      <c r="A162" s="168" t="s">
        <v>20</v>
      </c>
      <c r="B162" s="35">
        <v>0</v>
      </c>
      <c r="C162" s="35">
        <v>554200</v>
      </c>
      <c r="D162" s="35">
        <v>0</v>
      </c>
    </row>
    <row r="163" spans="1:4" x14ac:dyDescent="0.25">
      <c r="A163" s="171" t="s">
        <v>10</v>
      </c>
      <c r="B163" s="35">
        <v>0</v>
      </c>
      <c r="C163" s="35">
        <v>554200</v>
      </c>
      <c r="D163" s="35">
        <v>0</v>
      </c>
    </row>
    <row r="164" spans="1:4" x14ac:dyDescent="0.25">
      <c r="A164" s="169" t="s">
        <v>332</v>
      </c>
      <c r="B164" s="35">
        <v>0</v>
      </c>
      <c r="C164" s="35">
        <v>554200</v>
      </c>
      <c r="D164" s="35">
        <v>0</v>
      </c>
    </row>
    <row r="165" spans="1:4" x14ac:dyDescent="0.25">
      <c r="A165" s="15" t="s">
        <v>56</v>
      </c>
      <c r="B165" s="35">
        <v>680000</v>
      </c>
      <c r="C165" s="35">
        <v>783100</v>
      </c>
      <c r="D165" s="35">
        <v>617000</v>
      </c>
    </row>
    <row r="166" spans="1:4" x14ac:dyDescent="0.25">
      <c r="A166" s="158" t="s">
        <v>280</v>
      </c>
      <c r="B166" s="35"/>
      <c r="C166" s="35"/>
      <c r="D166" s="35"/>
    </row>
    <row r="167" spans="1:4" x14ac:dyDescent="0.25">
      <c r="A167" s="168" t="s">
        <v>57</v>
      </c>
      <c r="B167" s="35">
        <v>680000</v>
      </c>
      <c r="C167" s="35">
        <v>783100</v>
      </c>
      <c r="D167" s="35">
        <v>617000</v>
      </c>
    </row>
    <row r="168" spans="1:4" x14ac:dyDescent="0.25">
      <c r="A168" s="171" t="s">
        <v>10</v>
      </c>
      <c r="B168" s="35">
        <v>680000</v>
      </c>
      <c r="C168" s="35">
        <v>783100</v>
      </c>
      <c r="D168" s="35">
        <v>617000</v>
      </c>
    </row>
    <row r="169" spans="1:4" x14ac:dyDescent="0.25">
      <c r="A169" s="169" t="s">
        <v>55</v>
      </c>
      <c r="B169" s="35">
        <v>185000</v>
      </c>
      <c r="C169" s="35">
        <v>185000</v>
      </c>
      <c r="D169" s="35">
        <v>185000</v>
      </c>
    </row>
    <row r="170" spans="1:4" x14ac:dyDescent="0.25">
      <c r="A170" s="169" t="s">
        <v>355</v>
      </c>
      <c r="B170" s="35">
        <v>495000</v>
      </c>
      <c r="C170" s="35">
        <v>598100</v>
      </c>
      <c r="D170" s="35">
        <v>432000</v>
      </c>
    </row>
    <row r="171" spans="1:4" x14ac:dyDescent="0.25">
      <c r="A171" s="15" t="s">
        <v>64</v>
      </c>
      <c r="B171" s="35">
        <v>0</v>
      </c>
      <c r="C171" s="35">
        <v>0</v>
      </c>
      <c r="D171" s="35">
        <v>0</v>
      </c>
    </row>
    <row r="172" spans="1:4" x14ac:dyDescent="0.25">
      <c r="A172" s="158" t="s">
        <v>280</v>
      </c>
      <c r="B172" s="35"/>
      <c r="C172" s="35"/>
      <c r="D172" s="35"/>
    </row>
    <row r="173" spans="1:4" x14ac:dyDescent="0.25">
      <c r="A173" s="168" t="s">
        <v>25</v>
      </c>
      <c r="B173" s="35">
        <v>0</v>
      </c>
      <c r="C173" s="35">
        <v>0</v>
      </c>
      <c r="D173" s="35">
        <v>0</v>
      </c>
    </row>
    <row r="174" spans="1:4" x14ac:dyDescent="0.25">
      <c r="A174" s="171" t="s">
        <v>13</v>
      </c>
      <c r="B174" s="35">
        <v>0</v>
      </c>
      <c r="C174" s="35">
        <v>0</v>
      </c>
      <c r="D174" s="35">
        <v>0</v>
      </c>
    </row>
    <row r="175" spans="1:4" x14ac:dyDescent="0.25">
      <c r="A175" s="169" t="s">
        <v>63</v>
      </c>
      <c r="B175" s="35">
        <v>0</v>
      </c>
      <c r="C175" s="35">
        <v>0</v>
      </c>
      <c r="D175" s="35">
        <v>0</v>
      </c>
    </row>
    <row r="176" spans="1:4" x14ac:dyDescent="0.25">
      <c r="A176" s="15" t="s">
        <v>61</v>
      </c>
      <c r="B176" s="35">
        <v>10500000</v>
      </c>
      <c r="C176" s="35">
        <v>21957700</v>
      </c>
      <c r="D176" s="35">
        <v>1000000</v>
      </c>
    </row>
    <row r="177" spans="1:4" x14ac:dyDescent="0.25">
      <c r="A177" s="158" t="s">
        <v>278</v>
      </c>
      <c r="B177" s="35"/>
      <c r="C177" s="35"/>
      <c r="D177" s="35"/>
    </row>
    <row r="178" spans="1:4" x14ac:dyDescent="0.25">
      <c r="A178" s="168" t="s">
        <v>25</v>
      </c>
      <c r="B178" s="35">
        <v>10500000</v>
      </c>
      <c r="C178" s="35">
        <v>10500000</v>
      </c>
      <c r="D178" s="35">
        <v>1000000</v>
      </c>
    </row>
    <row r="179" spans="1:4" x14ac:dyDescent="0.25">
      <c r="A179" s="171" t="s">
        <v>13</v>
      </c>
      <c r="B179" s="35">
        <v>10500000</v>
      </c>
      <c r="C179" s="35">
        <v>10500000</v>
      </c>
      <c r="D179" s="35">
        <v>1000000</v>
      </c>
    </row>
    <row r="180" spans="1:4" x14ac:dyDescent="0.25">
      <c r="A180" s="169" t="s">
        <v>283</v>
      </c>
      <c r="B180" s="35">
        <v>10500000</v>
      </c>
      <c r="C180" s="35">
        <v>10500000</v>
      </c>
      <c r="D180" s="35">
        <v>1000000</v>
      </c>
    </row>
    <row r="181" spans="1:4" x14ac:dyDescent="0.25">
      <c r="A181" s="158" t="s">
        <v>280</v>
      </c>
      <c r="B181" s="35"/>
      <c r="C181" s="35"/>
      <c r="D181" s="35"/>
    </row>
    <row r="182" spans="1:4" x14ac:dyDescent="0.25">
      <c r="A182" s="168" t="s">
        <v>25</v>
      </c>
      <c r="B182" s="35">
        <v>0</v>
      </c>
      <c r="C182" s="35">
        <v>120000</v>
      </c>
      <c r="D182" s="35">
        <v>0</v>
      </c>
    </row>
    <row r="183" spans="1:4" x14ac:dyDescent="0.25">
      <c r="A183" s="171" t="s">
        <v>13</v>
      </c>
      <c r="B183" s="35">
        <v>0</v>
      </c>
      <c r="C183" s="35">
        <v>120000</v>
      </c>
      <c r="D183" s="35">
        <v>0</v>
      </c>
    </row>
    <row r="184" spans="1:4" x14ac:dyDescent="0.25">
      <c r="A184" s="169" t="s">
        <v>390</v>
      </c>
      <c r="B184" s="35">
        <v>0</v>
      </c>
      <c r="C184" s="35">
        <v>120000</v>
      </c>
      <c r="D184" s="35">
        <v>0</v>
      </c>
    </row>
    <row r="185" spans="1:4" x14ac:dyDescent="0.25">
      <c r="A185" s="158" t="s">
        <v>328</v>
      </c>
      <c r="B185" s="35"/>
      <c r="C185" s="35"/>
      <c r="D185" s="35"/>
    </row>
    <row r="186" spans="1:4" x14ac:dyDescent="0.25">
      <c r="A186" s="168" t="s">
        <v>25</v>
      </c>
      <c r="B186" s="35">
        <v>0</v>
      </c>
      <c r="C186" s="35">
        <v>10961300</v>
      </c>
      <c r="D186" s="35">
        <v>0</v>
      </c>
    </row>
    <row r="187" spans="1:4" x14ac:dyDescent="0.25">
      <c r="A187" s="171" t="s">
        <v>13</v>
      </c>
      <c r="B187" s="35">
        <v>0</v>
      </c>
      <c r="C187" s="35">
        <v>10961300</v>
      </c>
      <c r="D187" s="35">
        <v>0</v>
      </c>
    </row>
    <row r="188" spans="1:4" x14ac:dyDescent="0.25">
      <c r="A188" s="169" t="s">
        <v>283</v>
      </c>
      <c r="B188" s="35">
        <v>0</v>
      </c>
      <c r="C188" s="35">
        <v>10961300</v>
      </c>
      <c r="D188" s="35">
        <v>0</v>
      </c>
    </row>
    <row r="189" spans="1:4" x14ac:dyDescent="0.25">
      <c r="A189" s="158" t="s">
        <v>330</v>
      </c>
      <c r="B189" s="35"/>
      <c r="C189" s="35"/>
      <c r="D189" s="35"/>
    </row>
    <row r="190" spans="1:4" x14ac:dyDescent="0.25">
      <c r="A190" s="168" t="s">
        <v>25</v>
      </c>
      <c r="B190" s="35">
        <v>0</v>
      </c>
      <c r="C190" s="35">
        <v>376400</v>
      </c>
      <c r="D190" s="35">
        <v>0</v>
      </c>
    </row>
    <row r="191" spans="1:4" x14ac:dyDescent="0.25">
      <c r="A191" s="171" t="s">
        <v>13</v>
      </c>
      <c r="B191" s="35">
        <v>0</v>
      </c>
      <c r="C191" s="35">
        <v>376400</v>
      </c>
      <c r="D191" s="35">
        <v>0</v>
      </c>
    </row>
    <row r="192" spans="1:4" x14ac:dyDescent="0.25">
      <c r="A192" s="169" t="s">
        <v>62</v>
      </c>
      <c r="B192" s="35">
        <v>0</v>
      </c>
      <c r="C192" s="35">
        <v>376400</v>
      </c>
      <c r="D192" s="35">
        <v>0</v>
      </c>
    </row>
    <row r="193" spans="1:4" x14ac:dyDescent="0.25">
      <c r="A193" s="15" t="s">
        <v>58</v>
      </c>
      <c r="B193" s="35">
        <v>360000</v>
      </c>
      <c r="C193" s="35">
        <v>14189700</v>
      </c>
      <c r="D193" s="35">
        <v>360000</v>
      </c>
    </row>
    <row r="194" spans="1:4" x14ac:dyDescent="0.25">
      <c r="A194" s="158" t="s">
        <v>277</v>
      </c>
      <c r="B194" s="35"/>
      <c r="C194" s="35"/>
      <c r="D194" s="35"/>
    </row>
    <row r="195" spans="1:4" x14ac:dyDescent="0.25">
      <c r="A195" s="168" t="s">
        <v>9</v>
      </c>
      <c r="B195" s="35">
        <v>0</v>
      </c>
      <c r="C195" s="35">
        <v>13829700</v>
      </c>
      <c r="D195" s="35">
        <v>0</v>
      </c>
    </row>
    <row r="196" spans="1:4" x14ac:dyDescent="0.25">
      <c r="A196" s="171" t="s">
        <v>13</v>
      </c>
      <c r="B196" s="35">
        <v>0</v>
      </c>
      <c r="C196" s="35">
        <v>13829700</v>
      </c>
      <c r="D196" s="35">
        <v>0</v>
      </c>
    </row>
    <row r="197" spans="1:4" x14ac:dyDescent="0.25">
      <c r="A197" s="169" t="s">
        <v>143</v>
      </c>
      <c r="B197" s="35">
        <v>0</v>
      </c>
      <c r="C197" s="35">
        <v>13829700</v>
      </c>
      <c r="D197" s="35">
        <v>0</v>
      </c>
    </row>
    <row r="198" spans="1:4" x14ac:dyDescent="0.25">
      <c r="A198" s="158" t="s">
        <v>280</v>
      </c>
      <c r="B198" s="35"/>
      <c r="C198" s="35"/>
      <c r="D198" s="35"/>
    </row>
    <row r="199" spans="1:4" x14ac:dyDescent="0.25">
      <c r="A199" s="168" t="s">
        <v>9</v>
      </c>
      <c r="B199" s="35">
        <v>360000</v>
      </c>
      <c r="C199" s="35">
        <v>360000</v>
      </c>
      <c r="D199" s="35">
        <v>360000</v>
      </c>
    </row>
    <row r="200" spans="1:4" x14ac:dyDescent="0.25">
      <c r="A200" s="171" t="s">
        <v>10</v>
      </c>
      <c r="B200" s="35">
        <v>360000</v>
      </c>
      <c r="C200" s="35">
        <v>360000</v>
      </c>
      <c r="D200" s="35">
        <v>360000</v>
      </c>
    </row>
    <row r="201" spans="1:4" x14ac:dyDescent="0.25">
      <c r="A201" s="169" t="s">
        <v>59</v>
      </c>
      <c r="B201" s="35">
        <v>50000</v>
      </c>
      <c r="C201" s="35">
        <v>50000</v>
      </c>
      <c r="D201" s="35">
        <v>50000</v>
      </c>
    </row>
    <row r="202" spans="1:4" x14ac:dyDescent="0.25">
      <c r="A202" s="169" t="s">
        <v>36</v>
      </c>
      <c r="B202" s="35">
        <v>60000</v>
      </c>
      <c r="C202" s="35">
        <v>60000</v>
      </c>
      <c r="D202" s="35">
        <v>60000</v>
      </c>
    </row>
    <row r="203" spans="1:4" x14ac:dyDescent="0.25">
      <c r="A203" s="169" t="s">
        <v>60</v>
      </c>
      <c r="B203" s="35">
        <v>250000</v>
      </c>
      <c r="C203" s="35">
        <v>250000</v>
      </c>
      <c r="D203" s="35">
        <v>250000</v>
      </c>
    </row>
    <row r="204" spans="1:4" x14ac:dyDescent="0.25">
      <c r="A204" s="15" t="s">
        <v>65</v>
      </c>
      <c r="B204" s="35">
        <v>180000</v>
      </c>
      <c r="C204" s="35">
        <v>180000</v>
      </c>
      <c r="D204" s="35">
        <v>180000</v>
      </c>
    </row>
    <row r="205" spans="1:4" x14ac:dyDescent="0.25">
      <c r="A205" s="158" t="s">
        <v>280</v>
      </c>
      <c r="B205" s="35"/>
      <c r="C205" s="35"/>
      <c r="D205" s="35"/>
    </row>
    <row r="206" spans="1:4" x14ac:dyDescent="0.25">
      <c r="A206" s="168" t="s">
        <v>9</v>
      </c>
      <c r="B206" s="35">
        <v>180000</v>
      </c>
      <c r="C206" s="35">
        <v>180000</v>
      </c>
      <c r="D206" s="35">
        <v>180000</v>
      </c>
    </row>
    <row r="207" spans="1:4" x14ac:dyDescent="0.25">
      <c r="A207" s="171" t="s">
        <v>10</v>
      </c>
      <c r="B207" s="35">
        <v>180000</v>
      </c>
      <c r="C207" s="35">
        <v>180000</v>
      </c>
      <c r="D207" s="35">
        <v>180000</v>
      </c>
    </row>
    <row r="208" spans="1:4" x14ac:dyDescent="0.25">
      <c r="A208" s="169" t="s">
        <v>353</v>
      </c>
      <c r="B208" s="35">
        <v>180000</v>
      </c>
      <c r="C208" s="35">
        <v>180000</v>
      </c>
      <c r="D208" s="35">
        <v>180000</v>
      </c>
    </row>
    <row r="209" spans="1:4" x14ac:dyDescent="0.25">
      <c r="A209" s="15" t="s">
        <v>67</v>
      </c>
      <c r="B209" s="35">
        <v>6450000</v>
      </c>
      <c r="C209" s="35">
        <v>10150000</v>
      </c>
      <c r="D209" s="35">
        <v>6450000</v>
      </c>
    </row>
    <row r="210" spans="1:4" x14ac:dyDescent="0.25">
      <c r="A210" s="158" t="s">
        <v>280</v>
      </c>
      <c r="B210" s="35"/>
      <c r="C210" s="35"/>
      <c r="D210" s="35"/>
    </row>
    <row r="211" spans="1:4" x14ac:dyDescent="0.25">
      <c r="A211" s="168" t="s">
        <v>9</v>
      </c>
      <c r="B211" s="35">
        <v>6450000</v>
      </c>
      <c r="C211" s="35">
        <v>6450000</v>
      </c>
      <c r="D211" s="35">
        <v>6450000</v>
      </c>
    </row>
    <row r="212" spans="1:4" x14ac:dyDescent="0.25">
      <c r="A212" s="171" t="s">
        <v>10</v>
      </c>
      <c r="B212" s="35">
        <v>6450000</v>
      </c>
      <c r="C212" s="35">
        <v>6450000</v>
      </c>
      <c r="D212" s="35">
        <v>5950000</v>
      </c>
    </row>
    <row r="213" spans="1:4" x14ac:dyDescent="0.25">
      <c r="A213" s="169" t="s">
        <v>66</v>
      </c>
      <c r="B213" s="35">
        <v>800000</v>
      </c>
      <c r="C213" s="35">
        <v>800000</v>
      </c>
      <c r="D213" s="35">
        <v>800000</v>
      </c>
    </row>
    <row r="214" spans="1:4" x14ac:dyDescent="0.25">
      <c r="A214" s="169" t="s">
        <v>69</v>
      </c>
      <c r="B214" s="35">
        <v>200000</v>
      </c>
      <c r="C214" s="35">
        <v>200000</v>
      </c>
      <c r="D214" s="35">
        <v>100000</v>
      </c>
    </row>
    <row r="215" spans="1:4" x14ac:dyDescent="0.25">
      <c r="A215" s="169" t="s">
        <v>72</v>
      </c>
      <c r="B215" s="35">
        <v>700000</v>
      </c>
      <c r="C215" s="35">
        <v>700000</v>
      </c>
      <c r="D215" s="35">
        <v>350000</v>
      </c>
    </row>
    <row r="216" spans="1:4" x14ac:dyDescent="0.25">
      <c r="A216" s="169" t="s">
        <v>68</v>
      </c>
      <c r="B216" s="35">
        <v>400000</v>
      </c>
      <c r="C216" s="35">
        <v>400000</v>
      </c>
      <c r="D216" s="35">
        <v>350000</v>
      </c>
    </row>
    <row r="217" spans="1:4" x14ac:dyDescent="0.25">
      <c r="A217" s="169" t="s">
        <v>71</v>
      </c>
      <c r="B217" s="35">
        <v>400000</v>
      </c>
      <c r="C217" s="35">
        <v>400000</v>
      </c>
      <c r="D217" s="35">
        <v>400000</v>
      </c>
    </row>
    <row r="218" spans="1:4" x14ac:dyDescent="0.25">
      <c r="A218" s="169" t="s">
        <v>70</v>
      </c>
      <c r="B218" s="35">
        <v>3950000</v>
      </c>
      <c r="C218" s="35">
        <v>3950000</v>
      </c>
      <c r="D218" s="35">
        <v>3950000</v>
      </c>
    </row>
    <row r="219" spans="1:4" x14ac:dyDescent="0.25">
      <c r="A219" s="171" t="s">
        <v>13</v>
      </c>
      <c r="B219" s="35">
        <v>0</v>
      </c>
      <c r="C219" s="35">
        <v>0</v>
      </c>
      <c r="D219" s="35">
        <v>500000</v>
      </c>
    </row>
    <row r="220" spans="1:4" x14ac:dyDescent="0.25">
      <c r="A220" s="169" t="s">
        <v>354</v>
      </c>
      <c r="B220" s="35">
        <v>0</v>
      </c>
      <c r="C220" s="35">
        <v>0</v>
      </c>
      <c r="D220" s="35">
        <v>500000</v>
      </c>
    </row>
    <row r="221" spans="1:4" x14ac:dyDescent="0.25">
      <c r="A221" s="158" t="s">
        <v>383</v>
      </c>
      <c r="B221" s="35"/>
      <c r="C221" s="35"/>
      <c r="D221" s="35"/>
    </row>
    <row r="222" spans="1:4" x14ac:dyDescent="0.25">
      <c r="A222" s="168" t="s">
        <v>9</v>
      </c>
      <c r="B222" s="35">
        <v>0</v>
      </c>
      <c r="C222" s="35">
        <v>2000000</v>
      </c>
      <c r="D222" s="35">
        <v>0</v>
      </c>
    </row>
    <row r="223" spans="1:4" x14ac:dyDescent="0.25">
      <c r="A223" s="171" t="s">
        <v>10</v>
      </c>
      <c r="B223" s="35">
        <v>0</v>
      </c>
      <c r="C223" s="35">
        <v>2000000</v>
      </c>
      <c r="D223" s="35">
        <v>0</v>
      </c>
    </row>
    <row r="224" spans="1:4" x14ac:dyDescent="0.25">
      <c r="A224" s="169" t="s">
        <v>287</v>
      </c>
      <c r="B224" s="35">
        <v>0</v>
      </c>
      <c r="C224" s="35">
        <v>2000000</v>
      </c>
      <c r="D224" s="35">
        <v>0</v>
      </c>
    </row>
    <row r="225" spans="1:4" x14ac:dyDescent="0.25">
      <c r="A225" s="158" t="s">
        <v>384</v>
      </c>
      <c r="B225" s="35"/>
      <c r="C225" s="35"/>
      <c r="D225" s="35"/>
    </row>
    <row r="226" spans="1:4" x14ac:dyDescent="0.25">
      <c r="A226" s="168" t="s">
        <v>9</v>
      </c>
      <c r="B226" s="35">
        <v>0</v>
      </c>
      <c r="C226" s="35">
        <v>1700000</v>
      </c>
      <c r="D226" s="35">
        <v>0</v>
      </c>
    </row>
    <row r="227" spans="1:4" x14ac:dyDescent="0.25">
      <c r="A227" s="171" t="s">
        <v>13</v>
      </c>
      <c r="B227" s="35">
        <v>0</v>
      </c>
      <c r="C227" s="35">
        <v>1700000</v>
      </c>
      <c r="D227" s="35">
        <v>0</v>
      </c>
    </row>
    <row r="228" spans="1:4" x14ac:dyDescent="0.25">
      <c r="A228" s="169" t="s">
        <v>324</v>
      </c>
      <c r="B228" s="35">
        <v>0</v>
      </c>
      <c r="C228" s="35">
        <v>1700000</v>
      </c>
      <c r="D228" s="35">
        <v>0</v>
      </c>
    </row>
    <row r="229" spans="1:4" x14ac:dyDescent="0.25">
      <c r="A229" s="15" t="s">
        <v>84</v>
      </c>
      <c r="B229" s="35">
        <v>0</v>
      </c>
      <c r="C229" s="35">
        <v>465400</v>
      </c>
      <c r="D229" s="35">
        <v>0</v>
      </c>
    </row>
    <row r="230" spans="1:4" x14ac:dyDescent="0.25">
      <c r="A230" s="158" t="s">
        <v>385</v>
      </c>
      <c r="B230" s="35"/>
      <c r="C230" s="35"/>
      <c r="D230" s="35"/>
    </row>
    <row r="231" spans="1:4" x14ac:dyDescent="0.25">
      <c r="A231" s="168" t="s">
        <v>350</v>
      </c>
      <c r="B231" s="35">
        <v>0</v>
      </c>
      <c r="C231" s="35">
        <v>465400</v>
      </c>
      <c r="D231" s="35">
        <v>0</v>
      </c>
    </row>
    <row r="232" spans="1:4" x14ac:dyDescent="0.25">
      <c r="A232" s="171" t="s">
        <v>10</v>
      </c>
      <c r="B232" s="35">
        <v>0</v>
      </c>
      <c r="C232" s="35">
        <v>465400</v>
      </c>
      <c r="D232" s="35">
        <v>0</v>
      </c>
    </row>
    <row r="233" spans="1:4" x14ac:dyDescent="0.25">
      <c r="A233" s="169" t="s">
        <v>83</v>
      </c>
      <c r="B233" s="35">
        <v>0</v>
      </c>
      <c r="C233" s="35">
        <v>465400</v>
      </c>
      <c r="D233" s="35">
        <v>0</v>
      </c>
    </row>
    <row r="234" spans="1:4" x14ac:dyDescent="0.25">
      <c r="A234" s="15" t="s">
        <v>86</v>
      </c>
      <c r="B234" s="35">
        <v>0</v>
      </c>
      <c r="C234" s="35">
        <v>252400</v>
      </c>
      <c r="D234" s="35">
        <v>0</v>
      </c>
    </row>
    <row r="235" spans="1:4" x14ac:dyDescent="0.25">
      <c r="A235" s="158" t="s">
        <v>385</v>
      </c>
      <c r="B235" s="35"/>
      <c r="C235" s="35"/>
      <c r="D235" s="35"/>
    </row>
    <row r="236" spans="1:4" x14ac:dyDescent="0.25">
      <c r="A236" s="168" t="s">
        <v>81</v>
      </c>
      <c r="B236" s="35">
        <v>0</v>
      </c>
      <c r="C236" s="35">
        <v>252400</v>
      </c>
      <c r="D236" s="35">
        <v>0</v>
      </c>
    </row>
    <row r="237" spans="1:4" x14ac:dyDescent="0.25">
      <c r="A237" s="171" t="s">
        <v>10</v>
      </c>
      <c r="B237" s="35">
        <v>0</v>
      </c>
      <c r="C237" s="35">
        <v>252400</v>
      </c>
      <c r="D237" s="35">
        <v>0</v>
      </c>
    </row>
    <row r="238" spans="1:4" x14ac:dyDescent="0.25">
      <c r="A238" s="169" t="s">
        <v>85</v>
      </c>
      <c r="B238" s="35">
        <v>0</v>
      </c>
      <c r="C238" s="35">
        <v>252400</v>
      </c>
      <c r="D238" s="35">
        <v>0</v>
      </c>
    </row>
    <row r="239" spans="1:4" x14ac:dyDescent="0.25">
      <c r="A239" s="15" t="s">
        <v>74</v>
      </c>
      <c r="B239" s="35">
        <v>425000</v>
      </c>
      <c r="C239" s="35">
        <v>565000</v>
      </c>
      <c r="D239" s="35">
        <v>430000</v>
      </c>
    </row>
    <row r="240" spans="1:4" x14ac:dyDescent="0.25">
      <c r="A240" s="158" t="s">
        <v>280</v>
      </c>
      <c r="B240" s="35"/>
      <c r="C240" s="35"/>
      <c r="D240" s="35"/>
    </row>
    <row r="241" spans="1:4" x14ac:dyDescent="0.25">
      <c r="A241" s="168" t="s">
        <v>20</v>
      </c>
      <c r="B241" s="35">
        <v>145000</v>
      </c>
      <c r="C241" s="35">
        <v>145000</v>
      </c>
      <c r="D241" s="35">
        <v>150000</v>
      </c>
    </row>
    <row r="242" spans="1:4" x14ac:dyDescent="0.25">
      <c r="A242" s="171" t="s">
        <v>10</v>
      </c>
      <c r="B242" s="35">
        <v>145000</v>
      </c>
      <c r="C242" s="35">
        <v>145000</v>
      </c>
      <c r="D242" s="35">
        <v>150000</v>
      </c>
    </row>
    <row r="243" spans="1:4" x14ac:dyDescent="0.25">
      <c r="A243" s="169" t="s">
        <v>75</v>
      </c>
      <c r="B243" s="35">
        <v>145000</v>
      </c>
      <c r="C243" s="35">
        <v>145000</v>
      </c>
      <c r="D243" s="35">
        <v>150000</v>
      </c>
    </row>
    <row r="244" spans="1:4" x14ac:dyDescent="0.25">
      <c r="A244" s="168" t="s">
        <v>25</v>
      </c>
      <c r="B244" s="35">
        <v>200000</v>
      </c>
      <c r="C244" s="35">
        <v>200000</v>
      </c>
      <c r="D244" s="35">
        <v>200000</v>
      </c>
    </row>
    <row r="245" spans="1:4" x14ac:dyDescent="0.25">
      <c r="A245" s="171" t="s">
        <v>10</v>
      </c>
      <c r="B245" s="35">
        <v>200000</v>
      </c>
      <c r="C245" s="35">
        <v>200000</v>
      </c>
      <c r="D245" s="35">
        <v>200000</v>
      </c>
    </row>
    <row r="246" spans="1:4" x14ac:dyDescent="0.25">
      <c r="A246" s="169" t="s">
        <v>78</v>
      </c>
      <c r="B246" s="35">
        <v>20000</v>
      </c>
      <c r="C246" s="35">
        <v>20000</v>
      </c>
      <c r="D246" s="35">
        <v>20000</v>
      </c>
    </row>
    <row r="247" spans="1:4" x14ac:dyDescent="0.25">
      <c r="A247" s="169" t="s">
        <v>76</v>
      </c>
      <c r="B247" s="35">
        <v>20000</v>
      </c>
      <c r="C247" s="35">
        <v>20000</v>
      </c>
      <c r="D247" s="35">
        <v>20000</v>
      </c>
    </row>
    <row r="248" spans="1:4" x14ac:dyDescent="0.25">
      <c r="A248" s="169" t="s">
        <v>77</v>
      </c>
      <c r="B248" s="35">
        <v>160000</v>
      </c>
      <c r="C248" s="35">
        <v>160000</v>
      </c>
      <c r="D248" s="35">
        <v>160000</v>
      </c>
    </row>
    <row r="249" spans="1:4" x14ac:dyDescent="0.25">
      <c r="A249" s="168" t="s">
        <v>350</v>
      </c>
      <c r="B249" s="35">
        <v>80000</v>
      </c>
      <c r="C249" s="35">
        <v>80000</v>
      </c>
      <c r="D249" s="35">
        <v>80000</v>
      </c>
    </row>
    <row r="250" spans="1:4" x14ac:dyDescent="0.25">
      <c r="A250" s="171" t="s">
        <v>10</v>
      </c>
      <c r="B250" s="35">
        <v>80000</v>
      </c>
      <c r="C250" s="35">
        <v>80000</v>
      </c>
      <c r="D250" s="35">
        <v>80000</v>
      </c>
    </row>
    <row r="251" spans="1:4" x14ac:dyDescent="0.25">
      <c r="A251" s="169" t="s">
        <v>73</v>
      </c>
      <c r="B251" s="35">
        <v>80000</v>
      </c>
      <c r="C251" s="35">
        <v>80000</v>
      </c>
      <c r="D251" s="35">
        <v>80000</v>
      </c>
    </row>
    <row r="252" spans="1:4" x14ac:dyDescent="0.25">
      <c r="A252" s="158" t="s">
        <v>385</v>
      </c>
      <c r="B252" s="35"/>
      <c r="C252" s="35"/>
      <c r="D252" s="35"/>
    </row>
    <row r="253" spans="1:4" x14ac:dyDescent="0.25">
      <c r="A253" s="168" t="s">
        <v>20</v>
      </c>
      <c r="B253" s="35">
        <v>0</v>
      </c>
      <c r="C253" s="35">
        <v>140000</v>
      </c>
      <c r="D253" s="35">
        <v>0</v>
      </c>
    </row>
    <row r="254" spans="1:4" x14ac:dyDescent="0.25">
      <c r="A254" s="171" t="s">
        <v>10</v>
      </c>
      <c r="B254" s="35">
        <v>0</v>
      </c>
      <c r="C254" s="35">
        <v>140000</v>
      </c>
      <c r="D254" s="35">
        <v>0</v>
      </c>
    </row>
    <row r="255" spans="1:4" x14ac:dyDescent="0.25">
      <c r="A255" s="169" t="s">
        <v>75</v>
      </c>
      <c r="B255" s="35">
        <v>0</v>
      </c>
      <c r="C255" s="35">
        <v>140000</v>
      </c>
      <c r="D255" s="35">
        <v>0</v>
      </c>
    </row>
    <row r="256" spans="1:4" x14ac:dyDescent="0.25">
      <c r="A256" s="15" t="s">
        <v>80</v>
      </c>
      <c r="B256" s="35">
        <v>340000</v>
      </c>
      <c r="C256" s="35">
        <v>340000</v>
      </c>
      <c r="D256" s="35">
        <v>340000</v>
      </c>
    </row>
    <row r="257" spans="1:4" x14ac:dyDescent="0.25">
      <c r="A257" s="158" t="s">
        <v>280</v>
      </c>
      <c r="B257" s="35"/>
      <c r="C257" s="35"/>
      <c r="D257" s="35"/>
    </row>
    <row r="258" spans="1:4" x14ac:dyDescent="0.25">
      <c r="A258" s="168" t="s">
        <v>81</v>
      </c>
      <c r="B258" s="35">
        <v>340000</v>
      </c>
      <c r="C258" s="35">
        <v>340000</v>
      </c>
      <c r="D258" s="35">
        <v>340000</v>
      </c>
    </row>
    <row r="259" spans="1:4" x14ac:dyDescent="0.25">
      <c r="A259" s="171" t="s">
        <v>10</v>
      </c>
      <c r="B259" s="35">
        <v>340000</v>
      </c>
      <c r="C259" s="35">
        <v>340000</v>
      </c>
      <c r="D259" s="35">
        <v>340000</v>
      </c>
    </row>
    <row r="260" spans="1:4" x14ac:dyDescent="0.25">
      <c r="A260" s="169" t="s">
        <v>79</v>
      </c>
      <c r="B260" s="35">
        <v>170000</v>
      </c>
      <c r="C260" s="35">
        <v>170000</v>
      </c>
      <c r="D260" s="35">
        <v>170000</v>
      </c>
    </row>
    <row r="261" spans="1:4" x14ac:dyDescent="0.25">
      <c r="A261" s="169" t="s">
        <v>82</v>
      </c>
      <c r="B261" s="35">
        <v>170000</v>
      </c>
      <c r="C261" s="35">
        <v>170000</v>
      </c>
      <c r="D261" s="35">
        <v>170000</v>
      </c>
    </row>
    <row r="262" spans="1:4" x14ac:dyDescent="0.25">
      <c r="A262" s="15" t="s">
        <v>88</v>
      </c>
      <c r="B262" s="35">
        <v>399000</v>
      </c>
      <c r="C262" s="35">
        <v>399000</v>
      </c>
      <c r="D262" s="35">
        <v>399000</v>
      </c>
    </row>
    <row r="263" spans="1:4" x14ac:dyDescent="0.25">
      <c r="A263" s="158" t="s">
        <v>280</v>
      </c>
      <c r="B263" s="35"/>
      <c r="C263" s="35"/>
      <c r="D263" s="35"/>
    </row>
    <row r="264" spans="1:4" x14ac:dyDescent="0.25">
      <c r="A264" s="168" t="s">
        <v>57</v>
      </c>
      <c r="B264" s="35">
        <v>399000</v>
      </c>
      <c r="C264" s="35">
        <v>399000</v>
      </c>
      <c r="D264" s="35">
        <v>399000</v>
      </c>
    </row>
    <row r="265" spans="1:4" x14ac:dyDescent="0.25">
      <c r="A265" s="171" t="s">
        <v>10</v>
      </c>
      <c r="B265" s="35">
        <v>399000</v>
      </c>
      <c r="C265" s="35">
        <v>399000</v>
      </c>
      <c r="D265" s="35">
        <v>399000</v>
      </c>
    </row>
    <row r="266" spans="1:4" x14ac:dyDescent="0.25">
      <c r="A266" s="169" t="s">
        <v>87</v>
      </c>
      <c r="B266" s="35">
        <v>399000</v>
      </c>
      <c r="C266" s="35">
        <v>399000</v>
      </c>
      <c r="D266" s="35">
        <v>399000</v>
      </c>
    </row>
    <row r="267" spans="1:4" x14ac:dyDescent="0.25">
      <c r="A267" s="15" t="s">
        <v>90</v>
      </c>
      <c r="B267" s="35">
        <v>8000</v>
      </c>
      <c r="C267" s="35">
        <v>8000</v>
      </c>
      <c r="D267" s="35">
        <v>0</v>
      </c>
    </row>
    <row r="268" spans="1:4" x14ac:dyDescent="0.25">
      <c r="A268" s="158" t="s">
        <v>280</v>
      </c>
      <c r="B268" s="35"/>
      <c r="C268" s="35"/>
      <c r="D268" s="35"/>
    </row>
    <row r="269" spans="1:4" x14ac:dyDescent="0.25">
      <c r="A269" s="168" t="s">
        <v>57</v>
      </c>
      <c r="B269" s="35">
        <v>8000</v>
      </c>
      <c r="C269" s="35">
        <v>8000</v>
      </c>
      <c r="D269" s="35">
        <v>0</v>
      </c>
    </row>
    <row r="270" spans="1:4" x14ac:dyDescent="0.25">
      <c r="A270" s="171" t="s">
        <v>10</v>
      </c>
      <c r="B270" s="35">
        <v>8000</v>
      </c>
      <c r="C270" s="35">
        <v>8000</v>
      </c>
      <c r="D270" s="35">
        <v>0</v>
      </c>
    </row>
    <row r="271" spans="1:4" x14ac:dyDescent="0.25">
      <c r="A271" s="169" t="s">
        <v>89</v>
      </c>
      <c r="B271" s="35">
        <v>8000</v>
      </c>
      <c r="C271" s="35">
        <v>8000</v>
      </c>
      <c r="D271" s="35">
        <v>0</v>
      </c>
    </row>
    <row r="272" spans="1:4" x14ac:dyDescent="0.25">
      <c r="A272" s="15" t="s">
        <v>92</v>
      </c>
      <c r="B272" s="35">
        <v>435000</v>
      </c>
      <c r="C272" s="35">
        <v>435000</v>
      </c>
      <c r="D272" s="35">
        <v>435000</v>
      </c>
    </row>
    <row r="273" spans="1:4" x14ac:dyDescent="0.25">
      <c r="A273" s="158" t="s">
        <v>280</v>
      </c>
      <c r="B273" s="35"/>
      <c r="C273" s="35"/>
      <c r="D273" s="35"/>
    </row>
    <row r="274" spans="1:4" x14ac:dyDescent="0.25">
      <c r="A274" s="168" t="s">
        <v>57</v>
      </c>
      <c r="B274" s="35">
        <v>435000</v>
      </c>
      <c r="C274" s="35">
        <v>435000</v>
      </c>
      <c r="D274" s="35">
        <v>435000</v>
      </c>
    </row>
    <row r="275" spans="1:4" x14ac:dyDescent="0.25">
      <c r="A275" s="171" t="s">
        <v>10</v>
      </c>
      <c r="B275" s="35">
        <v>435000</v>
      </c>
      <c r="C275" s="35">
        <v>435000</v>
      </c>
      <c r="D275" s="35">
        <v>435000</v>
      </c>
    </row>
    <row r="276" spans="1:4" x14ac:dyDescent="0.25">
      <c r="A276" s="169" t="s">
        <v>91</v>
      </c>
      <c r="B276" s="35">
        <v>435000</v>
      </c>
      <c r="C276" s="35">
        <v>435000</v>
      </c>
      <c r="D276" s="35">
        <v>435000</v>
      </c>
    </row>
    <row r="277" spans="1:4" x14ac:dyDescent="0.25">
      <c r="A277" s="15" t="s">
        <v>94</v>
      </c>
      <c r="B277" s="35">
        <v>1000000</v>
      </c>
      <c r="C277" s="35">
        <v>1497600</v>
      </c>
      <c r="D277" s="35">
        <v>1000000</v>
      </c>
    </row>
    <row r="278" spans="1:4" x14ac:dyDescent="0.25">
      <c r="A278" s="158" t="s">
        <v>280</v>
      </c>
      <c r="B278" s="35"/>
      <c r="C278" s="35"/>
      <c r="D278" s="35"/>
    </row>
    <row r="279" spans="1:4" x14ac:dyDescent="0.25">
      <c r="A279" s="168" t="s">
        <v>20</v>
      </c>
      <c r="B279" s="35">
        <v>1000000</v>
      </c>
      <c r="C279" s="35">
        <v>1000000</v>
      </c>
      <c r="D279" s="35">
        <v>1000000</v>
      </c>
    </row>
    <row r="280" spans="1:4" x14ac:dyDescent="0.25">
      <c r="A280" s="171" t="s">
        <v>10</v>
      </c>
      <c r="B280" s="35">
        <v>1000000</v>
      </c>
      <c r="C280" s="35">
        <v>1000000</v>
      </c>
      <c r="D280" s="35">
        <v>1000000</v>
      </c>
    </row>
    <row r="281" spans="1:4" x14ac:dyDescent="0.25">
      <c r="A281" s="169" t="s">
        <v>95</v>
      </c>
      <c r="B281" s="35">
        <v>400000</v>
      </c>
      <c r="C281" s="35">
        <v>400000</v>
      </c>
      <c r="D281" s="35">
        <v>400000</v>
      </c>
    </row>
    <row r="282" spans="1:4" x14ac:dyDescent="0.25">
      <c r="A282" s="169" t="s">
        <v>36</v>
      </c>
      <c r="B282" s="35">
        <v>200000</v>
      </c>
      <c r="C282" s="35">
        <v>200000</v>
      </c>
      <c r="D282" s="35">
        <v>200000</v>
      </c>
    </row>
    <row r="283" spans="1:4" x14ac:dyDescent="0.25">
      <c r="A283" s="169" t="s">
        <v>96</v>
      </c>
      <c r="B283" s="35">
        <v>100000</v>
      </c>
      <c r="C283" s="35">
        <v>100000</v>
      </c>
      <c r="D283" s="35">
        <v>100000</v>
      </c>
    </row>
    <row r="284" spans="1:4" x14ac:dyDescent="0.25">
      <c r="A284" s="169" t="s">
        <v>97</v>
      </c>
      <c r="B284" s="35">
        <v>100000</v>
      </c>
      <c r="C284" s="35">
        <v>100000</v>
      </c>
      <c r="D284" s="35">
        <v>100000</v>
      </c>
    </row>
    <row r="285" spans="1:4" x14ac:dyDescent="0.25">
      <c r="A285" s="169" t="s">
        <v>93</v>
      </c>
      <c r="B285" s="35">
        <v>200000</v>
      </c>
      <c r="C285" s="35">
        <v>200000</v>
      </c>
      <c r="D285" s="35">
        <v>200000</v>
      </c>
    </row>
    <row r="286" spans="1:4" x14ac:dyDescent="0.25">
      <c r="A286" s="171" t="s">
        <v>13</v>
      </c>
      <c r="B286" s="35">
        <v>0</v>
      </c>
      <c r="C286" s="35">
        <v>0</v>
      </c>
      <c r="D286" s="35">
        <v>0</v>
      </c>
    </row>
    <row r="287" spans="1:4" x14ac:dyDescent="0.25">
      <c r="A287" s="169" t="s">
        <v>98</v>
      </c>
      <c r="B287" s="35">
        <v>0</v>
      </c>
      <c r="C287" s="35">
        <v>0</v>
      </c>
      <c r="D287" s="35">
        <v>0</v>
      </c>
    </row>
    <row r="288" spans="1:4" x14ac:dyDescent="0.25">
      <c r="A288" s="158" t="s">
        <v>385</v>
      </c>
      <c r="B288" s="35"/>
      <c r="C288" s="35"/>
      <c r="D288" s="35"/>
    </row>
    <row r="289" spans="1:4" x14ac:dyDescent="0.25">
      <c r="A289" s="168" t="s">
        <v>20</v>
      </c>
      <c r="B289" s="35">
        <v>0</v>
      </c>
      <c r="C289" s="35">
        <v>497600</v>
      </c>
      <c r="D289" s="35">
        <v>0</v>
      </c>
    </row>
    <row r="290" spans="1:4" x14ac:dyDescent="0.25">
      <c r="A290" s="171" t="s">
        <v>10</v>
      </c>
      <c r="B290" s="35">
        <v>0</v>
      </c>
      <c r="C290" s="35">
        <v>497600</v>
      </c>
      <c r="D290" s="35">
        <v>0</v>
      </c>
    </row>
    <row r="291" spans="1:4" x14ac:dyDescent="0.25">
      <c r="A291" s="169" t="s">
        <v>334</v>
      </c>
      <c r="B291" s="35">
        <v>0</v>
      </c>
      <c r="C291" s="35">
        <v>108000</v>
      </c>
      <c r="D291" s="35">
        <v>0</v>
      </c>
    </row>
    <row r="292" spans="1:4" x14ac:dyDescent="0.25">
      <c r="A292" s="169" t="s">
        <v>336</v>
      </c>
      <c r="B292" s="35">
        <v>0</v>
      </c>
      <c r="C292" s="35">
        <v>120000</v>
      </c>
      <c r="D292" s="35">
        <v>0</v>
      </c>
    </row>
    <row r="293" spans="1:4" x14ac:dyDescent="0.25">
      <c r="A293" s="169" t="s">
        <v>335</v>
      </c>
      <c r="B293" s="35">
        <v>0</v>
      </c>
      <c r="C293" s="35">
        <v>209000</v>
      </c>
      <c r="D293" s="35">
        <v>0</v>
      </c>
    </row>
    <row r="294" spans="1:4" x14ac:dyDescent="0.25">
      <c r="A294" s="169" t="s">
        <v>368</v>
      </c>
      <c r="B294" s="35">
        <v>0</v>
      </c>
      <c r="C294" s="35">
        <v>60600</v>
      </c>
      <c r="D294" s="35">
        <v>0</v>
      </c>
    </row>
    <row r="295" spans="1:4" x14ac:dyDescent="0.25">
      <c r="A295" s="15" t="s">
        <v>100</v>
      </c>
      <c r="B295" s="35">
        <v>7470000</v>
      </c>
      <c r="C295" s="35">
        <v>7470000</v>
      </c>
      <c r="D295" s="35">
        <v>7470000</v>
      </c>
    </row>
    <row r="296" spans="1:4" x14ac:dyDescent="0.25">
      <c r="A296" s="158" t="s">
        <v>280</v>
      </c>
      <c r="B296" s="35"/>
      <c r="C296" s="35"/>
      <c r="D296" s="35"/>
    </row>
    <row r="297" spans="1:4" x14ac:dyDescent="0.25">
      <c r="A297" s="168" t="s">
        <v>350</v>
      </c>
      <c r="B297" s="35">
        <v>7470000</v>
      </c>
      <c r="C297" s="35">
        <v>7470000</v>
      </c>
      <c r="D297" s="35">
        <v>7470000</v>
      </c>
    </row>
    <row r="298" spans="1:4" x14ac:dyDescent="0.25">
      <c r="A298" s="171" t="s">
        <v>10</v>
      </c>
      <c r="B298" s="35">
        <v>7470000</v>
      </c>
      <c r="C298" s="35">
        <v>7470000</v>
      </c>
      <c r="D298" s="35">
        <v>7470000</v>
      </c>
    </row>
    <row r="299" spans="1:4" x14ac:dyDescent="0.25">
      <c r="A299" s="169" t="s">
        <v>99</v>
      </c>
      <c r="B299" s="35">
        <v>5840000</v>
      </c>
      <c r="C299" s="35">
        <v>5840000</v>
      </c>
      <c r="D299" s="35">
        <v>5840000</v>
      </c>
    </row>
    <row r="300" spans="1:4" x14ac:dyDescent="0.25">
      <c r="A300" s="169" t="s">
        <v>101</v>
      </c>
      <c r="B300" s="35">
        <v>1630000</v>
      </c>
      <c r="C300" s="35">
        <v>1630000</v>
      </c>
      <c r="D300" s="35">
        <v>1630000</v>
      </c>
    </row>
    <row r="301" spans="1:4" x14ac:dyDescent="0.25">
      <c r="A301" s="15" t="s">
        <v>289</v>
      </c>
      <c r="B301" s="35">
        <v>0</v>
      </c>
      <c r="C301" s="35">
        <v>212000</v>
      </c>
      <c r="D301" s="35">
        <v>0</v>
      </c>
    </row>
    <row r="302" spans="1:4" x14ac:dyDescent="0.25">
      <c r="A302" s="158" t="s">
        <v>385</v>
      </c>
      <c r="B302" s="35"/>
      <c r="C302" s="35"/>
      <c r="D302" s="35"/>
    </row>
    <row r="303" spans="1:4" x14ac:dyDescent="0.25">
      <c r="A303" s="168" t="s">
        <v>350</v>
      </c>
      <c r="B303" s="35">
        <v>0</v>
      </c>
      <c r="C303" s="35">
        <v>212000</v>
      </c>
      <c r="D303" s="35">
        <v>0</v>
      </c>
    </row>
    <row r="304" spans="1:4" x14ac:dyDescent="0.25">
      <c r="A304" s="171" t="s">
        <v>10</v>
      </c>
      <c r="B304" s="35">
        <v>0</v>
      </c>
      <c r="C304" s="35">
        <v>212000</v>
      </c>
      <c r="D304" s="35">
        <v>0</v>
      </c>
    </row>
    <row r="305" spans="1:4" x14ac:dyDescent="0.25">
      <c r="A305" s="169" t="s">
        <v>288</v>
      </c>
      <c r="B305" s="35">
        <v>0</v>
      </c>
      <c r="C305" s="35">
        <v>212000</v>
      </c>
      <c r="D305" s="35">
        <v>0</v>
      </c>
    </row>
    <row r="306" spans="1:4" x14ac:dyDescent="0.25">
      <c r="A306" s="15" t="s">
        <v>103</v>
      </c>
      <c r="B306" s="35">
        <v>0</v>
      </c>
      <c r="C306" s="35">
        <v>0</v>
      </c>
      <c r="D306" s="35">
        <v>0</v>
      </c>
    </row>
    <row r="307" spans="1:4" x14ac:dyDescent="0.25">
      <c r="A307" s="158" t="s">
        <v>385</v>
      </c>
      <c r="B307" s="35"/>
      <c r="C307" s="35"/>
      <c r="D307" s="35"/>
    </row>
    <row r="308" spans="1:4" x14ac:dyDescent="0.25">
      <c r="A308" s="168" t="s">
        <v>350</v>
      </c>
      <c r="B308" s="35">
        <v>0</v>
      </c>
      <c r="C308" s="35">
        <v>0</v>
      </c>
      <c r="D308" s="35">
        <v>0</v>
      </c>
    </row>
    <row r="309" spans="1:4" x14ac:dyDescent="0.25">
      <c r="A309" s="171" t="s">
        <v>10</v>
      </c>
      <c r="B309" s="35">
        <v>0</v>
      </c>
      <c r="C309" s="35">
        <v>0</v>
      </c>
      <c r="D309" s="35">
        <v>0</v>
      </c>
    </row>
    <row r="310" spans="1:4" x14ac:dyDescent="0.25">
      <c r="A310" s="169" t="s">
        <v>102</v>
      </c>
      <c r="B310" s="35">
        <v>0</v>
      </c>
      <c r="C310" s="35">
        <v>0</v>
      </c>
      <c r="D310" s="35">
        <v>0</v>
      </c>
    </row>
    <row r="311" spans="1:4" x14ac:dyDescent="0.25">
      <c r="A311" s="15" t="s">
        <v>105</v>
      </c>
      <c r="B311" s="35">
        <v>68850000</v>
      </c>
      <c r="C311" s="35">
        <v>70881900</v>
      </c>
      <c r="D311" s="35">
        <v>79945000</v>
      </c>
    </row>
    <row r="312" spans="1:4" x14ac:dyDescent="0.25">
      <c r="A312" s="158" t="s">
        <v>280</v>
      </c>
      <c r="B312" s="35"/>
      <c r="C312" s="35"/>
      <c r="D312" s="35"/>
    </row>
    <row r="313" spans="1:4" x14ac:dyDescent="0.25">
      <c r="A313" s="168" t="s">
        <v>20</v>
      </c>
      <c r="B313" s="35">
        <v>350000</v>
      </c>
      <c r="C313" s="35">
        <v>550000</v>
      </c>
      <c r="D313" s="35">
        <v>350000</v>
      </c>
    </row>
    <row r="314" spans="1:4" x14ac:dyDescent="0.25">
      <c r="A314" s="171" t="s">
        <v>10</v>
      </c>
      <c r="B314" s="35">
        <v>350000</v>
      </c>
      <c r="C314" s="35">
        <v>550000</v>
      </c>
      <c r="D314" s="35">
        <v>350000</v>
      </c>
    </row>
    <row r="315" spans="1:4" x14ac:dyDescent="0.25">
      <c r="A315" s="169" t="s">
        <v>131</v>
      </c>
      <c r="B315" s="35">
        <v>150000</v>
      </c>
      <c r="C315" s="35">
        <v>150000</v>
      </c>
      <c r="D315" s="35">
        <v>150000</v>
      </c>
    </row>
    <row r="316" spans="1:4" x14ac:dyDescent="0.25">
      <c r="A316" s="169" t="s">
        <v>132</v>
      </c>
      <c r="B316" s="35">
        <v>200000</v>
      </c>
      <c r="C316" s="35">
        <v>400000</v>
      </c>
      <c r="D316" s="35">
        <v>200000</v>
      </c>
    </row>
    <row r="317" spans="1:4" x14ac:dyDescent="0.25">
      <c r="A317" s="168" t="s">
        <v>25</v>
      </c>
      <c r="B317" s="35">
        <v>4400000</v>
      </c>
      <c r="C317" s="35">
        <v>4400000</v>
      </c>
      <c r="D317" s="35">
        <v>4400000</v>
      </c>
    </row>
    <row r="318" spans="1:4" x14ac:dyDescent="0.25">
      <c r="A318" s="171" t="s">
        <v>10</v>
      </c>
      <c r="B318" s="35">
        <v>4400000</v>
      </c>
      <c r="C318" s="35">
        <v>4400000</v>
      </c>
      <c r="D318" s="35">
        <v>4400000</v>
      </c>
    </row>
    <row r="319" spans="1:4" x14ac:dyDescent="0.25">
      <c r="A319" s="169" t="s">
        <v>59</v>
      </c>
      <c r="B319" s="35">
        <v>1200000</v>
      </c>
      <c r="C319" s="35">
        <v>1200000</v>
      </c>
      <c r="D319" s="35">
        <v>1200000</v>
      </c>
    </row>
    <row r="320" spans="1:4" x14ac:dyDescent="0.25">
      <c r="A320" s="169" t="s">
        <v>127</v>
      </c>
      <c r="B320" s="35">
        <v>250000</v>
      </c>
      <c r="C320" s="35">
        <v>250000</v>
      </c>
      <c r="D320" s="35">
        <v>250000</v>
      </c>
    </row>
    <row r="321" spans="1:4" x14ac:dyDescent="0.25">
      <c r="A321" s="169" t="s">
        <v>130</v>
      </c>
      <c r="B321" s="35">
        <v>1000000</v>
      </c>
      <c r="C321" s="35">
        <v>1000000</v>
      </c>
      <c r="D321" s="35">
        <v>1000000</v>
      </c>
    </row>
    <row r="322" spans="1:4" x14ac:dyDescent="0.25">
      <c r="A322" s="169" t="s">
        <v>40</v>
      </c>
      <c r="B322" s="35">
        <v>700000</v>
      </c>
      <c r="C322" s="35">
        <v>700000</v>
      </c>
      <c r="D322" s="35">
        <v>700000</v>
      </c>
    </row>
    <row r="323" spans="1:4" x14ac:dyDescent="0.25">
      <c r="A323" s="169" t="s">
        <v>129</v>
      </c>
      <c r="B323" s="35">
        <v>1050000</v>
      </c>
      <c r="C323" s="35">
        <v>1050000</v>
      </c>
      <c r="D323" s="35">
        <v>1050000</v>
      </c>
    </row>
    <row r="324" spans="1:4" x14ac:dyDescent="0.25">
      <c r="A324" s="169" t="s">
        <v>128</v>
      </c>
      <c r="B324" s="35">
        <v>200000</v>
      </c>
      <c r="C324" s="35">
        <v>200000</v>
      </c>
      <c r="D324" s="35">
        <v>200000</v>
      </c>
    </row>
    <row r="325" spans="1:4" x14ac:dyDescent="0.25">
      <c r="A325" s="168" t="s">
        <v>350</v>
      </c>
      <c r="B325" s="35">
        <v>51350000</v>
      </c>
      <c r="C325" s="35">
        <v>52391900</v>
      </c>
      <c r="D325" s="35">
        <v>55265000</v>
      </c>
    </row>
    <row r="326" spans="1:4" x14ac:dyDescent="0.25">
      <c r="A326" s="171" t="s">
        <v>10</v>
      </c>
      <c r="B326" s="35">
        <v>50250000</v>
      </c>
      <c r="C326" s="35">
        <v>51291900</v>
      </c>
      <c r="D326" s="35">
        <v>53855000</v>
      </c>
    </row>
    <row r="327" spans="1:4" x14ac:dyDescent="0.25">
      <c r="A327" s="169" t="s">
        <v>122</v>
      </c>
      <c r="B327" s="35">
        <v>60000</v>
      </c>
      <c r="C327" s="35">
        <v>60000</v>
      </c>
      <c r="D327" s="35">
        <v>30000</v>
      </c>
    </row>
    <row r="328" spans="1:4" x14ac:dyDescent="0.25">
      <c r="A328" s="169" t="s">
        <v>106</v>
      </c>
      <c r="B328" s="35">
        <v>1340000</v>
      </c>
      <c r="C328" s="35">
        <v>1340000</v>
      </c>
      <c r="D328" s="35">
        <v>1398000</v>
      </c>
    </row>
    <row r="329" spans="1:4" x14ac:dyDescent="0.25">
      <c r="A329" s="169" t="s">
        <v>112</v>
      </c>
      <c r="B329" s="35">
        <v>250000</v>
      </c>
      <c r="C329" s="35">
        <v>1250000</v>
      </c>
      <c r="D329" s="35">
        <v>500000</v>
      </c>
    </row>
    <row r="330" spans="1:4" x14ac:dyDescent="0.25">
      <c r="A330" s="169" t="s">
        <v>113</v>
      </c>
      <c r="B330" s="35">
        <v>590000</v>
      </c>
      <c r="C330" s="35">
        <v>590000</v>
      </c>
      <c r="D330" s="35">
        <v>600000</v>
      </c>
    </row>
    <row r="331" spans="1:4" x14ac:dyDescent="0.25">
      <c r="A331" s="169" t="s">
        <v>104</v>
      </c>
      <c r="B331" s="35">
        <v>32200000</v>
      </c>
      <c r="C331" s="35">
        <v>32200000</v>
      </c>
      <c r="D331" s="35">
        <v>34500000</v>
      </c>
    </row>
    <row r="332" spans="1:4" x14ac:dyDescent="0.25">
      <c r="A332" s="169" t="s">
        <v>116</v>
      </c>
      <c r="B332" s="35">
        <v>40000</v>
      </c>
      <c r="C332" s="35">
        <v>40000</v>
      </c>
      <c r="D332" s="35">
        <v>160000</v>
      </c>
    </row>
    <row r="333" spans="1:4" x14ac:dyDescent="0.25">
      <c r="A333" s="169" t="s">
        <v>109</v>
      </c>
      <c r="B333" s="35">
        <v>230000</v>
      </c>
      <c r="C333" s="35">
        <v>230000</v>
      </c>
      <c r="D333" s="35">
        <v>230000</v>
      </c>
    </row>
    <row r="334" spans="1:4" x14ac:dyDescent="0.25">
      <c r="A334" s="169" t="s">
        <v>111</v>
      </c>
      <c r="B334" s="35">
        <v>40000</v>
      </c>
      <c r="C334" s="35">
        <v>40000</v>
      </c>
      <c r="D334" s="35">
        <v>40000</v>
      </c>
    </row>
    <row r="335" spans="1:4" x14ac:dyDescent="0.25">
      <c r="A335" s="169" t="s">
        <v>120</v>
      </c>
      <c r="B335" s="35">
        <v>110000</v>
      </c>
      <c r="C335" s="35">
        <v>110000</v>
      </c>
      <c r="D335" s="35">
        <v>100000</v>
      </c>
    </row>
    <row r="336" spans="1:4" x14ac:dyDescent="0.25">
      <c r="A336" s="169" t="s">
        <v>124</v>
      </c>
      <c r="B336" s="35">
        <v>50000</v>
      </c>
      <c r="C336" s="35">
        <v>50000</v>
      </c>
      <c r="D336" s="35">
        <v>50000</v>
      </c>
    </row>
    <row r="337" spans="1:4" x14ac:dyDescent="0.25">
      <c r="A337" s="169" t="s">
        <v>119</v>
      </c>
      <c r="B337" s="35">
        <v>1900000</v>
      </c>
      <c r="C337" s="35">
        <v>1900000</v>
      </c>
      <c r="D337" s="35">
        <v>1000000</v>
      </c>
    </row>
    <row r="338" spans="1:4" x14ac:dyDescent="0.25">
      <c r="A338" s="169" t="s">
        <v>110</v>
      </c>
      <c r="B338" s="35">
        <v>170000</v>
      </c>
      <c r="C338" s="35">
        <v>170000</v>
      </c>
      <c r="D338" s="35">
        <v>178000</v>
      </c>
    </row>
    <row r="339" spans="1:4" x14ac:dyDescent="0.25">
      <c r="A339" s="169" t="s">
        <v>96</v>
      </c>
      <c r="B339" s="35">
        <v>170000</v>
      </c>
      <c r="C339" s="35">
        <v>170000</v>
      </c>
      <c r="D339" s="35">
        <v>100000</v>
      </c>
    </row>
    <row r="340" spans="1:4" x14ac:dyDescent="0.25">
      <c r="A340" s="169" t="s">
        <v>114</v>
      </c>
      <c r="B340" s="35">
        <v>290000</v>
      </c>
      <c r="C340" s="35">
        <v>290000</v>
      </c>
      <c r="D340" s="35">
        <v>200000</v>
      </c>
    </row>
    <row r="341" spans="1:4" x14ac:dyDescent="0.25">
      <c r="A341" s="169" t="s">
        <v>117</v>
      </c>
      <c r="B341" s="35">
        <v>230000</v>
      </c>
      <c r="C341" s="35">
        <v>230000</v>
      </c>
      <c r="D341" s="35">
        <v>550000</v>
      </c>
    </row>
    <row r="342" spans="1:4" x14ac:dyDescent="0.25">
      <c r="A342" s="169" t="s">
        <v>121</v>
      </c>
      <c r="B342" s="35">
        <v>120000</v>
      </c>
      <c r="C342" s="35">
        <v>120000</v>
      </c>
      <c r="D342" s="35">
        <v>1400000</v>
      </c>
    </row>
    <row r="343" spans="1:4" x14ac:dyDescent="0.25">
      <c r="A343" s="169" t="s">
        <v>107</v>
      </c>
      <c r="B343" s="35">
        <v>8390000</v>
      </c>
      <c r="C343" s="35">
        <v>8390000</v>
      </c>
      <c r="D343" s="35">
        <v>8751000</v>
      </c>
    </row>
    <row r="344" spans="1:4" x14ac:dyDescent="0.25">
      <c r="A344" s="169" t="s">
        <v>118</v>
      </c>
      <c r="B344" s="35">
        <v>570000</v>
      </c>
      <c r="C344" s="35">
        <v>611900</v>
      </c>
      <c r="D344" s="35">
        <v>400000</v>
      </c>
    </row>
    <row r="345" spans="1:4" x14ac:dyDescent="0.25">
      <c r="A345" s="169" t="s">
        <v>115</v>
      </c>
      <c r="B345" s="35">
        <v>510000</v>
      </c>
      <c r="C345" s="35">
        <v>510000</v>
      </c>
      <c r="D345" s="35">
        <v>550000</v>
      </c>
    </row>
    <row r="346" spans="1:4" x14ac:dyDescent="0.25">
      <c r="A346" s="169" t="s">
        <v>108</v>
      </c>
      <c r="B346" s="35">
        <v>2990000</v>
      </c>
      <c r="C346" s="35">
        <v>2990000</v>
      </c>
      <c r="D346" s="35">
        <v>3118000</v>
      </c>
    </row>
    <row r="347" spans="1:4" x14ac:dyDescent="0.25">
      <c r="A347" s="171" t="s">
        <v>13</v>
      </c>
      <c r="B347" s="35">
        <v>1100000</v>
      </c>
      <c r="C347" s="35">
        <v>1100000</v>
      </c>
      <c r="D347" s="35">
        <v>1410000</v>
      </c>
    </row>
    <row r="348" spans="1:4" x14ac:dyDescent="0.25">
      <c r="A348" s="169" t="s">
        <v>125</v>
      </c>
      <c r="B348" s="35">
        <v>100000</v>
      </c>
      <c r="C348" s="35">
        <v>100000</v>
      </c>
      <c r="D348" s="35">
        <v>100000</v>
      </c>
    </row>
    <row r="349" spans="1:4" x14ac:dyDescent="0.25">
      <c r="A349" s="169" t="s">
        <v>126</v>
      </c>
      <c r="B349" s="35">
        <v>900000</v>
      </c>
      <c r="C349" s="35">
        <v>900000</v>
      </c>
      <c r="D349" s="35">
        <v>560000</v>
      </c>
    </row>
    <row r="350" spans="1:4" x14ac:dyDescent="0.25">
      <c r="A350" s="169" t="s">
        <v>356</v>
      </c>
      <c r="B350" s="35">
        <v>0</v>
      </c>
      <c r="C350" s="35">
        <v>0</v>
      </c>
      <c r="D350" s="35">
        <v>750000</v>
      </c>
    </row>
    <row r="351" spans="1:4" x14ac:dyDescent="0.25">
      <c r="A351" s="169" t="s">
        <v>377</v>
      </c>
      <c r="B351" s="35">
        <v>100000</v>
      </c>
      <c r="C351" s="35">
        <v>100000</v>
      </c>
      <c r="D351" s="35">
        <v>0</v>
      </c>
    </row>
    <row r="352" spans="1:4" x14ac:dyDescent="0.25">
      <c r="A352" s="158" t="s">
        <v>284</v>
      </c>
      <c r="B352" s="35"/>
      <c r="C352" s="35"/>
      <c r="D352" s="35"/>
    </row>
    <row r="353" spans="1:4" x14ac:dyDescent="0.25">
      <c r="A353" s="168" t="s">
        <v>350</v>
      </c>
      <c r="B353" s="35">
        <v>3000000</v>
      </c>
      <c r="C353" s="35">
        <v>3000000</v>
      </c>
      <c r="D353" s="35">
        <v>3530000</v>
      </c>
    </row>
    <row r="354" spans="1:4" x14ac:dyDescent="0.25">
      <c r="A354" s="171" t="s">
        <v>10</v>
      </c>
      <c r="B354" s="35">
        <v>3000000</v>
      </c>
      <c r="C354" s="35">
        <v>3000000</v>
      </c>
      <c r="D354" s="35">
        <v>3530000</v>
      </c>
    </row>
    <row r="355" spans="1:4" x14ac:dyDescent="0.25">
      <c r="A355" s="169" t="s">
        <v>123</v>
      </c>
      <c r="B355" s="35">
        <v>3000000</v>
      </c>
      <c r="C355" s="35">
        <v>3000000</v>
      </c>
      <c r="D355" s="35">
        <v>3530000</v>
      </c>
    </row>
    <row r="356" spans="1:4" x14ac:dyDescent="0.25">
      <c r="A356" s="158" t="s">
        <v>359</v>
      </c>
      <c r="B356" s="35"/>
      <c r="C356" s="35"/>
      <c r="D356" s="35"/>
    </row>
    <row r="357" spans="1:4" x14ac:dyDescent="0.25">
      <c r="A357" s="168" t="s">
        <v>350</v>
      </c>
      <c r="B357" s="35">
        <v>0</v>
      </c>
      <c r="C357" s="35">
        <v>0</v>
      </c>
      <c r="D357" s="35">
        <v>13400000</v>
      </c>
    </row>
    <row r="358" spans="1:4" x14ac:dyDescent="0.25">
      <c r="A358" s="171" t="s">
        <v>13</v>
      </c>
      <c r="B358" s="35">
        <v>0</v>
      </c>
      <c r="C358" s="35">
        <v>0</v>
      </c>
      <c r="D358" s="35">
        <v>13400000</v>
      </c>
    </row>
    <row r="359" spans="1:4" x14ac:dyDescent="0.25">
      <c r="A359" s="169" t="s">
        <v>357</v>
      </c>
      <c r="B359" s="35">
        <v>0</v>
      </c>
      <c r="C359" s="35">
        <v>0</v>
      </c>
      <c r="D359" s="35">
        <v>13400000</v>
      </c>
    </row>
    <row r="360" spans="1:4" x14ac:dyDescent="0.25">
      <c r="A360" s="158" t="s">
        <v>372</v>
      </c>
      <c r="B360" s="35"/>
      <c r="C360" s="35"/>
      <c r="D360" s="35"/>
    </row>
    <row r="361" spans="1:4" x14ac:dyDescent="0.25">
      <c r="A361" s="168" t="s">
        <v>20</v>
      </c>
      <c r="B361" s="35">
        <v>9750000</v>
      </c>
      <c r="C361" s="35">
        <v>7650000</v>
      </c>
      <c r="D361" s="35">
        <v>3000000</v>
      </c>
    </row>
    <row r="362" spans="1:4" x14ac:dyDescent="0.25">
      <c r="A362" s="171" t="s">
        <v>13</v>
      </c>
      <c r="B362" s="35">
        <v>9750000</v>
      </c>
      <c r="C362" s="35">
        <v>7650000</v>
      </c>
      <c r="D362" s="35">
        <v>3000000</v>
      </c>
    </row>
    <row r="363" spans="1:4" x14ac:dyDescent="0.25">
      <c r="A363" s="169" t="s">
        <v>274</v>
      </c>
      <c r="B363" s="35">
        <v>1450000</v>
      </c>
      <c r="C363" s="35">
        <v>350000</v>
      </c>
      <c r="D363" s="35">
        <v>0</v>
      </c>
    </row>
    <row r="364" spans="1:4" x14ac:dyDescent="0.25">
      <c r="A364" s="169" t="s">
        <v>275</v>
      </c>
      <c r="B364" s="35">
        <v>7300000</v>
      </c>
      <c r="C364" s="35">
        <v>7300000</v>
      </c>
      <c r="D364" s="35">
        <v>0</v>
      </c>
    </row>
    <row r="365" spans="1:4" x14ac:dyDescent="0.25">
      <c r="A365" s="169" t="s">
        <v>276</v>
      </c>
      <c r="B365" s="35">
        <v>1000000</v>
      </c>
      <c r="C365" s="35">
        <v>0</v>
      </c>
      <c r="D365" s="35">
        <v>3000000</v>
      </c>
    </row>
    <row r="366" spans="1:4" x14ac:dyDescent="0.25">
      <c r="A366" s="158" t="s">
        <v>385</v>
      </c>
      <c r="B366" s="35"/>
      <c r="C366" s="35"/>
      <c r="D366" s="35"/>
    </row>
    <row r="367" spans="1:4" x14ac:dyDescent="0.25">
      <c r="A367" s="168" t="s">
        <v>350</v>
      </c>
      <c r="B367" s="35">
        <v>0</v>
      </c>
      <c r="C367" s="35">
        <v>2575900</v>
      </c>
      <c r="D367" s="35">
        <v>0</v>
      </c>
    </row>
    <row r="368" spans="1:4" x14ac:dyDescent="0.25">
      <c r="A368" s="171" t="s">
        <v>10</v>
      </c>
      <c r="B368" s="35">
        <v>0</v>
      </c>
      <c r="C368" s="35">
        <v>2575900</v>
      </c>
      <c r="D368" s="35">
        <v>0</v>
      </c>
    </row>
    <row r="369" spans="1:4" x14ac:dyDescent="0.25">
      <c r="A369" s="169" t="s">
        <v>315</v>
      </c>
      <c r="B369" s="35">
        <v>0</v>
      </c>
      <c r="C369" s="35">
        <v>62500</v>
      </c>
      <c r="D369" s="35">
        <v>0</v>
      </c>
    </row>
    <row r="370" spans="1:4" x14ac:dyDescent="0.25">
      <c r="A370" s="169" t="s">
        <v>323</v>
      </c>
      <c r="B370" s="35">
        <v>0</v>
      </c>
      <c r="C370" s="35">
        <v>2513400</v>
      </c>
      <c r="D370" s="35">
        <v>0</v>
      </c>
    </row>
    <row r="371" spans="1:4" x14ac:dyDescent="0.25">
      <c r="A371" s="158" t="s">
        <v>388</v>
      </c>
      <c r="B371" s="35"/>
      <c r="C371" s="35"/>
      <c r="D371" s="35"/>
    </row>
    <row r="372" spans="1:4" x14ac:dyDescent="0.25">
      <c r="A372" s="168" t="s">
        <v>350</v>
      </c>
      <c r="B372" s="35">
        <v>0</v>
      </c>
      <c r="C372" s="35">
        <v>314100</v>
      </c>
      <c r="D372" s="35">
        <v>0</v>
      </c>
    </row>
    <row r="373" spans="1:4" x14ac:dyDescent="0.25">
      <c r="A373" s="171" t="s">
        <v>13</v>
      </c>
      <c r="B373" s="35">
        <v>0</v>
      </c>
      <c r="C373" s="35">
        <v>314100</v>
      </c>
      <c r="D373" s="35">
        <v>0</v>
      </c>
    </row>
    <row r="374" spans="1:4" x14ac:dyDescent="0.25">
      <c r="A374" s="169" t="s">
        <v>364</v>
      </c>
      <c r="B374" s="35">
        <v>0</v>
      </c>
      <c r="C374" s="35">
        <v>314100</v>
      </c>
      <c r="D374" s="35">
        <v>0</v>
      </c>
    </row>
    <row r="375" spans="1:4" x14ac:dyDescent="0.25">
      <c r="A375" s="15" t="s">
        <v>134</v>
      </c>
      <c r="B375" s="35">
        <v>0</v>
      </c>
      <c r="C375" s="35">
        <v>0</v>
      </c>
      <c r="D375" s="35">
        <v>0</v>
      </c>
    </row>
    <row r="376" spans="1:4" x14ac:dyDescent="0.25">
      <c r="A376" s="158" t="s">
        <v>280</v>
      </c>
      <c r="B376" s="35"/>
      <c r="C376" s="35"/>
      <c r="D376" s="35"/>
    </row>
    <row r="377" spans="1:4" x14ac:dyDescent="0.25">
      <c r="A377" s="168" t="s">
        <v>20</v>
      </c>
      <c r="B377" s="35">
        <v>0</v>
      </c>
      <c r="C377" s="35">
        <v>0</v>
      </c>
      <c r="D377" s="35">
        <v>0</v>
      </c>
    </row>
    <row r="378" spans="1:4" x14ac:dyDescent="0.25">
      <c r="A378" s="171" t="s">
        <v>10</v>
      </c>
      <c r="B378" s="35">
        <v>0</v>
      </c>
      <c r="C378" s="35">
        <v>0</v>
      </c>
      <c r="D378" s="35">
        <v>0</v>
      </c>
    </row>
    <row r="379" spans="1:4" x14ac:dyDescent="0.25">
      <c r="A379" s="169" t="s">
        <v>133</v>
      </c>
      <c r="B379" s="35">
        <v>0</v>
      </c>
      <c r="C379" s="35">
        <v>0</v>
      </c>
      <c r="D379" s="35">
        <v>0</v>
      </c>
    </row>
    <row r="380" spans="1:4" x14ac:dyDescent="0.25">
      <c r="A380" s="15" t="s">
        <v>136</v>
      </c>
      <c r="B380" s="35">
        <v>120000</v>
      </c>
      <c r="C380" s="35">
        <v>120000</v>
      </c>
      <c r="D380" s="35">
        <v>120000</v>
      </c>
    </row>
    <row r="381" spans="1:4" x14ac:dyDescent="0.25">
      <c r="A381" s="158" t="s">
        <v>280</v>
      </c>
      <c r="B381" s="35"/>
      <c r="C381" s="35"/>
      <c r="D381" s="35"/>
    </row>
    <row r="382" spans="1:4" x14ac:dyDescent="0.25">
      <c r="A382" s="168" t="s">
        <v>350</v>
      </c>
      <c r="B382" s="35">
        <v>120000</v>
      </c>
      <c r="C382" s="35">
        <v>120000</v>
      </c>
      <c r="D382" s="35">
        <v>120000</v>
      </c>
    </row>
    <row r="383" spans="1:4" x14ac:dyDescent="0.25">
      <c r="A383" s="171" t="s">
        <v>10</v>
      </c>
      <c r="B383" s="35">
        <v>120000</v>
      </c>
      <c r="C383" s="35">
        <v>120000</v>
      </c>
      <c r="D383" s="35">
        <v>120000</v>
      </c>
    </row>
    <row r="384" spans="1:4" x14ac:dyDescent="0.25">
      <c r="A384" s="169" t="s">
        <v>135</v>
      </c>
      <c r="B384" s="35">
        <v>120000</v>
      </c>
      <c r="C384" s="35">
        <v>120000</v>
      </c>
      <c r="D384" s="35">
        <v>120000</v>
      </c>
    </row>
    <row r="385" spans="1:4" x14ac:dyDescent="0.25">
      <c r="A385" s="15" t="s">
        <v>138</v>
      </c>
      <c r="B385" s="35">
        <v>400000</v>
      </c>
      <c r="C385" s="35">
        <v>400000</v>
      </c>
      <c r="D385" s="35">
        <v>400000</v>
      </c>
    </row>
    <row r="386" spans="1:4" x14ac:dyDescent="0.25">
      <c r="A386" s="158" t="s">
        <v>280</v>
      </c>
      <c r="B386" s="35"/>
      <c r="C386" s="35"/>
      <c r="D386" s="35"/>
    </row>
    <row r="387" spans="1:4" x14ac:dyDescent="0.25">
      <c r="A387" s="168" t="s">
        <v>350</v>
      </c>
      <c r="B387" s="35">
        <v>400000</v>
      </c>
      <c r="C387" s="35">
        <v>400000</v>
      </c>
      <c r="D387" s="35">
        <v>400000</v>
      </c>
    </row>
    <row r="388" spans="1:4" x14ac:dyDescent="0.25">
      <c r="A388" s="171" t="s">
        <v>10</v>
      </c>
      <c r="B388" s="35">
        <v>400000</v>
      </c>
      <c r="C388" s="35">
        <v>400000</v>
      </c>
      <c r="D388" s="35">
        <v>400000</v>
      </c>
    </row>
    <row r="389" spans="1:4" x14ac:dyDescent="0.25">
      <c r="A389" s="169" t="s">
        <v>137</v>
      </c>
      <c r="B389" s="35">
        <v>400000</v>
      </c>
      <c r="C389" s="35">
        <v>400000</v>
      </c>
      <c r="D389" s="35">
        <v>400000</v>
      </c>
    </row>
    <row r="390" spans="1:4" x14ac:dyDescent="0.25">
      <c r="A390" s="15" t="s">
        <v>140</v>
      </c>
      <c r="B390" s="35">
        <v>0</v>
      </c>
      <c r="C390" s="35">
        <v>494200</v>
      </c>
      <c r="D390" s="35">
        <v>0</v>
      </c>
    </row>
    <row r="391" spans="1:4" x14ac:dyDescent="0.25">
      <c r="A391" s="158" t="s">
        <v>385</v>
      </c>
      <c r="B391" s="35"/>
      <c r="C391" s="35"/>
      <c r="D391" s="35"/>
    </row>
    <row r="392" spans="1:4" x14ac:dyDescent="0.25">
      <c r="A392" s="168" t="s">
        <v>20</v>
      </c>
      <c r="B392" s="35">
        <v>0</v>
      </c>
      <c r="C392" s="35">
        <v>494200</v>
      </c>
      <c r="D392" s="35">
        <v>0</v>
      </c>
    </row>
    <row r="393" spans="1:4" x14ac:dyDescent="0.25">
      <c r="A393" s="171" t="s">
        <v>10</v>
      </c>
      <c r="B393" s="35">
        <v>0</v>
      </c>
      <c r="C393" s="35">
        <v>494200</v>
      </c>
      <c r="D393" s="35">
        <v>0</v>
      </c>
    </row>
    <row r="394" spans="1:4" x14ac:dyDescent="0.25">
      <c r="A394" s="169" t="s">
        <v>139</v>
      </c>
      <c r="B394" s="35">
        <v>0</v>
      </c>
      <c r="C394" s="35">
        <v>494200</v>
      </c>
      <c r="D394" s="35">
        <v>0</v>
      </c>
    </row>
    <row r="395" spans="1:4" x14ac:dyDescent="0.25">
      <c r="A395" s="15" t="s">
        <v>142</v>
      </c>
      <c r="B395" s="35">
        <v>138657000</v>
      </c>
      <c r="C395" s="35">
        <v>259971900</v>
      </c>
      <c r="D395" s="35">
        <v>143062400</v>
      </c>
    </row>
    <row r="396" spans="1:4" x14ac:dyDescent="0.25">
      <c r="B396"/>
      <c r="C396"/>
      <c r="D396"/>
    </row>
    <row r="397" spans="1:4" x14ac:dyDescent="0.25">
      <c r="B397"/>
      <c r="C397"/>
      <c r="D397"/>
    </row>
    <row r="398" spans="1:4" x14ac:dyDescent="0.25">
      <c r="B398"/>
      <c r="C398"/>
      <c r="D398"/>
    </row>
    <row r="399" spans="1:4" x14ac:dyDescent="0.25">
      <c r="B399"/>
      <c r="C399"/>
      <c r="D399"/>
    </row>
    <row r="400" spans="1:4" x14ac:dyDescent="0.25">
      <c r="B400"/>
      <c r="C400"/>
      <c r="D400"/>
    </row>
    <row r="401" customFormat="1" x14ac:dyDescent="0.25"/>
  </sheetData>
  <pageMargins left="0.7" right="0.7" top="0.78740157499999996" bottom="0.78740157499999996" header="0.3" footer="0.3"/>
  <pageSetup paperSize="9" scale="89" fitToHeight="0" orientation="portrait" r:id="rId2"/>
  <headerFooter>
    <oddFooter>&amp;C&amp;A&amp;P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8"/>
  <dimension ref="A1:T163"/>
  <sheetViews>
    <sheetView topLeftCell="A39" workbookViewId="0">
      <selection activeCell="A67" sqref="A67:XFD67"/>
    </sheetView>
  </sheetViews>
  <sheetFormatPr defaultRowHeight="15" x14ac:dyDescent="0.25"/>
  <cols>
    <col min="1" max="1" width="35.85546875" customWidth="1"/>
    <col min="2" max="2" width="9.28515625" style="138" customWidth="1"/>
    <col min="3" max="3" width="10.28515625" customWidth="1"/>
    <col min="4" max="4" width="32.140625" customWidth="1"/>
    <col min="5" max="5" width="10.42578125" style="138" customWidth="1"/>
    <col min="6" max="6" width="8.7109375" style="138" customWidth="1"/>
    <col min="7" max="7" width="14.5703125" style="138" customWidth="1"/>
    <col min="8" max="8" width="7.85546875" customWidth="1"/>
    <col min="9" max="9" width="21.85546875" customWidth="1"/>
    <col min="10" max="10" width="14.85546875" customWidth="1"/>
    <col min="11" max="11" width="16.42578125" customWidth="1"/>
    <col min="12" max="12" width="20.140625" customWidth="1"/>
    <col min="13" max="13" width="17.28515625" customWidth="1"/>
    <col min="14" max="14" width="20.7109375" customWidth="1"/>
    <col min="15" max="15" width="16.28515625" customWidth="1"/>
    <col min="16" max="16" width="17.42578125" style="138" customWidth="1"/>
    <col min="17" max="17" width="16" style="138" customWidth="1"/>
    <col min="18" max="18" width="16" customWidth="1"/>
    <col min="19" max="19" width="9.85546875" bestFit="1" customWidth="1"/>
  </cols>
  <sheetData>
    <row r="1" spans="1:18" x14ac:dyDescent="0.25">
      <c r="D1" t="s">
        <v>149</v>
      </c>
      <c r="M1" s="140">
        <f>SUM(Tabulka2[Schválený rozpočet 2024])</f>
        <v>138657000</v>
      </c>
      <c r="N1" s="140">
        <f>SUM(Tabulka2[Upravený rozpočet 2024])</f>
        <v>259971900</v>
      </c>
      <c r="O1" s="140">
        <f>SUM(Tabulka2[Návrh rozpočtu 2025])</f>
        <v>143062400</v>
      </c>
    </row>
    <row r="3" spans="1:18" ht="30" x14ac:dyDescent="0.25">
      <c r="A3" s="19" t="s">
        <v>1</v>
      </c>
      <c r="B3" s="19" t="s">
        <v>146</v>
      </c>
      <c r="C3" s="20" t="s">
        <v>148</v>
      </c>
      <c r="D3" s="18" t="s">
        <v>0</v>
      </c>
      <c r="E3" s="18" t="s">
        <v>273</v>
      </c>
      <c r="F3" s="21" t="s">
        <v>153</v>
      </c>
      <c r="G3" s="21" t="s">
        <v>147</v>
      </c>
      <c r="H3" s="21" t="s">
        <v>3</v>
      </c>
      <c r="I3" s="21" t="s">
        <v>185</v>
      </c>
      <c r="J3" s="21" t="s">
        <v>4</v>
      </c>
      <c r="K3" s="21" t="s">
        <v>272</v>
      </c>
      <c r="L3" s="21" t="s">
        <v>360</v>
      </c>
      <c r="M3" s="21" t="s">
        <v>5</v>
      </c>
      <c r="N3" s="22" t="s">
        <v>305</v>
      </c>
      <c r="O3" s="22" t="s">
        <v>306</v>
      </c>
      <c r="P3" s="22" t="s">
        <v>343</v>
      </c>
      <c r="Q3" s="22" t="s">
        <v>6</v>
      </c>
      <c r="R3" s="22" t="s">
        <v>6</v>
      </c>
    </row>
    <row r="4" spans="1:18" x14ac:dyDescent="0.25">
      <c r="A4" s="2" t="s">
        <v>8</v>
      </c>
      <c r="B4" s="2">
        <v>2212</v>
      </c>
      <c r="C4" s="3">
        <v>5171</v>
      </c>
      <c r="D4" s="1" t="s">
        <v>7</v>
      </c>
      <c r="E4" s="1">
        <v>0</v>
      </c>
      <c r="F4" s="1">
        <v>330</v>
      </c>
      <c r="G4" s="1">
        <v>0</v>
      </c>
      <c r="H4" s="1">
        <v>3</v>
      </c>
      <c r="I4" s="1" t="s">
        <v>9</v>
      </c>
      <c r="J4" s="1" t="s">
        <v>9</v>
      </c>
      <c r="K4" s="1" t="s">
        <v>280</v>
      </c>
      <c r="L4" s="1" t="s">
        <v>280</v>
      </c>
      <c r="M4" s="1" t="s">
        <v>10</v>
      </c>
      <c r="N4" s="4">
        <v>1200000</v>
      </c>
      <c r="O4" s="4">
        <v>1301800</v>
      </c>
      <c r="P4" s="4">
        <v>1200000</v>
      </c>
      <c r="Q4" s="140">
        <f>SUM(O4:O9)</f>
        <v>4900000</v>
      </c>
      <c r="R4" s="5">
        <f>SUM(P4:P9)</f>
        <v>2900000</v>
      </c>
    </row>
    <row r="5" spans="1:18" x14ac:dyDescent="0.25">
      <c r="A5" s="2" t="s">
        <v>8</v>
      </c>
      <c r="B5" s="2">
        <v>2212</v>
      </c>
      <c r="C5" s="3">
        <v>5169</v>
      </c>
      <c r="D5" s="1" t="s">
        <v>11</v>
      </c>
      <c r="E5" s="1">
        <v>0</v>
      </c>
      <c r="F5" s="1">
        <v>330</v>
      </c>
      <c r="G5" s="1">
        <v>0</v>
      </c>
      <c r="H5" s="1">
        <v>3</v>
      </c>
      <c r="I5" s="1" t="s">
        <v>9</v>
      </c>
      <c r="J5" s="1" t="s">
        <v>9</v>
      </c>
      <c r="K5" s="1" t="s">
        <v>280</v>
      </c>
      <c r="L5" s="1" t="s">
        <v>280</v>
      </c>
      <c r="M5" s="1" t="s">
        <v>10</v>
      </c>
      <c r="N5" s="4">
        <v>450000</v>
      </c>
      <c r="O5" s="4">
        <v>450000</v>
      </c>
      <c r="P5" s="4">
        <v>450000</v>
      </c>
      <c r="Q5" s="4"/>
      <c r="R5" s="4"/>
    </row>
    <row r="6" spans="1:18" x14ac:dyDescent="0.25">
      <c r="A6" s="2" t="s">
        <v>8</v>
      </c>
      <c r="B6" s="2">
        <v>2212</v>
      </c>
      <c r="C6" s="3">
        <v>5169</v>
      </c>
      <c r="D6" s="1" t="s">
        <v>12</v>
      </c>
      <c r="E6" s="1">
        <v>0</v>
      </c>
      <c r="F6" s="1">
        <v>330</v>
      </c>
      <c r="G6" s="1">
        <v>0</v>
      </c>
      <c r="H6" s="1">
        <v>3</v>
      </c>
      <c r="I6" s="1" t="s">
        <v>9</v>
      </c>
      <c r="J6" s="1" t="s">
        <v>9</v>
      </c>
      <c r="K6" s="1" t="s">
        <v>280</v>
      </c>
      <c r="L6" s="1" t="s">
        <v>280</v>
      </c>
      <c r="M6" s="1" t="s">
        <v>10</v>
      </c>
      <c r="N6" s="4">
        <v>250000</v>
      </c>
      <c r="O6" s="4">
        <v>250000</v>
      </c>
      <c r="P6" s="4">
        <v>250000</v>
      </c>
      <c r="Q6" s="4"/>
      <c r="R6" s="4"/>
    </row>
    <row r="7" spans="1:18" x14ac:dyDescent="0.25">
      <c r="A7" s="2" t="s">
        <v>8</v>
      </c>
      <c r="B7" s="2">
        <v>2212</v>
      </c>
      <c r="C7" s="6">
        <v>6121</v>
      </c>
      <c r="D7" s="1" t="s">
        <v>307</v>
      </c>
      <c r="E7" s="1">
        <v>0</v>
      </c>
      <c r="F7" s="1">
        <v>330</v>
      </c>
      <c r="G7" s="1">
        <v>0</v>
      </c>
      <c r="H7" s="1">
        <v>3</v>
      </c>
      <c r="I7" s="1" t="s">
        <v>9</v>
      </c>
      <c r="J7" s="1" t="s">
        <v>9</v>
      </c>
      <c r="K7" s="1" t="s">
        <v>386</v>
      </c>
      <c r="L7" s="1" t="s">
        <v>358</v>
      </c>
      <c r="M7" s="1" t="s">
        <v>13</v>
      </c>
      <c r="N7" s="4">
        <v>0</v>
      </c>
      <c r="O7" s="4">
        <v>2000000</v>
      </c>
      <c r="P7" s="4">
        <v>0</v>
      </c>
      <c r="Q7" s="4"/>
      <c r="R7" s="4"/>
    </row>
    <row r="8" spans="1:18" s="138" customFormat="1" x14ac:dyDescent="0.25">
      <c r="A8" s="2" t="s">
        <v>8</v>
      </c>
      <c r="B8" s="2">
        <v>2212</v>
      </c>
      <c r="C8" s="6">
        <v>6121</v>
      </c>
      <c r="D8" s="1" t="s">
        <v>285</v>
      </c>
      <c r="E8" s="1">
        <v>0</v>
      </c>
      <c r="F8" s="1">
        <v>330</v>
      </c>
      <c r="G8" s="1">
        <v>0</v>
      </c>
      <c r="H8" s="1">
        <v>3</v>
      </c>
      <c r="I8" s="1" t="s">
        <v>9</v>
      </c>
      <c r="J8" s="1" t="s">
        <v>9</v>
      </c>
      <c r="K8" s="159" t="s">
        <v>286</v>
      </c>
      <c r="L8" s="1" t="s">
        <v>358</v>
      </c>
      <c r="M8" s="1" t="s">
        <v>13</v>
      </c>
      <c r="N8" s="4">
        <v>500000</v>
      </c>
      <c r="O8" s="4">
        <v>398200</v>
      </c>
      <c r="P8" s="4">
        <v>0</v>
      </c>
      <c r="Q8" s="4"/>
      <c r="R8" s="4"/>
    </row>
    <row r="9" spans="1:18" x14ac:dyDescent="0.25">
      <c r="A9" s="2" t="s">
        <v>8</v>
      </c>
      <c r="B9" s="2">
        <v>2212</v>
      </c>
      <c r="C9" s="6">
        <v>5171</v>
      </c>
      <c r="D9" s="1" t="s">
        <v>270</v>
      </c>
      <c r="E9" s="1">
        <v>0</v>
      </c>
      <c r="F9" s="1">
        <v>330</v>
      </c>
      <c r="G9" s="1">
        <v>0</v>
      </c>
      <c r="H9" s="1">
        <v>3</v>
      </c>
      <c r="I9" s="1" t="s">
        <v>9</v>
      </c>
      <c r="J9" s="1" t="s">
        <v>9</v>
      </c>
      <c r="K9" s="1" t="s">
        <v>280</v>
      </c>
      <c r="L9" s="1" t="s">
        <v>280</v>
      </c>
      <c r="M9" s="1" t="s">
        <v>10</v>
      </c>
      <c r="N9" s="4">
        <v>500000</v>
      </c>
      <c r="O9" s="4">
        <v>500000</v>
      </c>
      <c r="P9" s="4">
        <v>1000000</v>
      </c>
      <c r="Q9" s="4"/>
      <c r="R9" s="4"/>
    </row>
    <row r="10" spans="1:18" x14ac:dyDescent="0.25">
      <c r="A10" s="2" t="s">
        <v>15</v>
      </c>
      <c r="B10" s="2">
        <v>2219</v>
      </c>
      <c r="C10" s="3">
        <v>5169</v>
      </c>
      <c r="D10" s="1" t="s">
        <v>14</v>
      </c>
      <c r="E10" s="1">
        <v>0</v>
      </c>
      <c r="F10" s="1">
        <v>330</v>
      </c>
      <c r="G10" s="1">
        <v>0</v>
      </c>
      <c r="H10" s="1">
        <v>3</v>
      </c>
      <c r="I10" s="1" t="s">
        <v>9</v>
      </c>
      <c r="J10" s="1" t="s">
        <v>9</v>
      </c>
      <c r="K10" s="1" t="s">
        <v>280</v>
      </c>
      <c r="L10" s="1" t="s">
        <v>280</v>
      </c>
      <c r="M10" s="1" t="s">
        <v>10</v>
      </c>
      <c r="N10" s="4">
        <v>100000</v>
      </c>
      <c r="O10" s="4">
        <v>100000</v>
      </c>
      <c r="P10" s="4">
        <v>100000</v>
      </c>
      <c r="Q10" s="140">
        <f>SUM(O10:O11)</f>
        <v>100000</v>
      </c>
      <c r="R10" s="5">
        <f>SUM(P10:P11)</f>
        <v>318400</v>
      </c>
    </row>
    <row r="11" spans="1:18" s="138" customFormat="1" x14ac:dyDescent="0.25">
      <c r="A11" s="2" t="s">
        <v>15</v>
      </c>
      <c r="B11" s="2">
        <v>2219</v>
      </c>
      <c r="C11" s="3">
        <v>5169</v>
      </c>
      <c r="D11" s="1" t="s">
        <v>370</v>
      </c>
      <c r="E11" s="1">
        <v>0</v>
      </c>
      <c r="F11" s="1">
        <v>330</v>
      </c>
      <c r="G11" s="1">
        <v>0</v>
      </c>
      <c r="H11" s="1">
        <v>3</v>
      </c>
      <c r="I11" s="1" t="s">
        <v>9</v>
      </c>
      <c r="J11" s="1" t="s">
        <v>9</v>
      </c>
      <c r="K11" s="1" t="s">
        <v>280</v>
      </c>
      <c r="L11" s="1" t="s">
        <v>280</v>
      </c>
      <c r="M11" s="1" t="s">
        <v>13</v>
      </c>
      <c r="N11" s="4">
        <v>0</v>
      </c>
      <c r="O11" s="4">
        <v>0</v>
      </c>
      <c r="P11" s="4">
        <v>218400</v>
      </c>
      <c r="Q11" s="140">
        <f>SUM(O11)</f>
        <v>0</v>
      </c>
      <c r="R11" s="140"/>
    </row>
    <row r="12" spans="1:18" s="138" customFormat="1" x14ac:dyDescent="0.25">
      <c r="A12" s="2" t="s">
        <v>15</v>
      </c>
      <c r="B12" s="2">
        <v>2219</v>
      </c>
      <c r="C12" s="3">
        <v>5169</v>
      </c>
      <c r="D12" s="1" t="s">
        <v>14</v>
      </c>
      <c r="E12" s="1">
        <v>90</v>
      </c>
      <c r="F12" s="1">
        <v>330</v>
      </c>
      <c r="G12" s="1">
        <v>0</v>
      </c>
      <c r="H12" s="1">
        <v>3</v>
      </c>
      <c r="I12" s="1" t="s">
        <v>9</v>
      </c>
      <c r="J12" s="1" t="s">
        <v>9</v>
      </c>
      <c r="K12" s="1" t="s">
        <v>387</v>
      </c>
      <c r="L12" s="1" t="s">
        <v>358</v>
      </c>
      <c r="M12" s="1" t="s">
        <v>10</v>
      </c>
      <c r="N12" s="4">
        <v>0</v>
      </c>
      <c r="O12" s="4">
        <v>44255200</v>
      </c>
      <c r="P12" s="4">
        <v>0</v>
      </c>
      <c r="Q12" s="140">
        <f>SUM(O12)</f>
        <v>44255200</v>
      </c>
      <c r="R12" s="140">
        <f>SUM(P12)</f>
        <v>0</v>
      </c>
    </row>
    <row r="13" spans="1:18" x14ac:dyDescent="0.25">
      <c r="A13" s="2" t="s">
        <v>17</v>
      </c>
      <c r="B13" s="2">
        <v>2321</v>
      </c>
      <c r="C13" s="3">
        <v>5169</v>
      </c>
      <c r="D13" s="1" t="s">
        <v>16</v>
      </c>
      <c r="E13" s="1">
        <v>0</v>
      </c>
      <c r="F13" s="1">
        <v>330</v>
      </c>
      <c r="G13" s="1">
        <v>0</v>
      </c>
      <c r="H13" s="1">
        <v>2</v>
      </c>
      <c r="I13" s="1" t="s">
        <v>9</v>
      </c>
      <c r="J13" s="1" t="s">
        <v>9</v>
      </c>
      <c r="K13" s="1" t="s">
        <v>280</v>
      </c>
      <c r="L13" s="1" t="s">
        <v>280</v>
      </c>
      <c r="M13" s="1" t="s">
        <v>10</v>
      </c>
      <c r="N13" s="4">
        <v>120000</v>
      </c>
      <c r="O13" s="4">
        <v>120000</v>
      </c>
      <c r="P13" s="4">
        <v>120000</v>
      </c>
      <c r="Q13" s="4">
        <f>SUM(O13:O14)</f>
        <v>120000</v>
      </c>
      <c r="R13" s="4">
        <f>SUM(P13:P14)</f>
        <v>120000</v>
      </c>
    </row>
    <row r="14" spans="1:18" s="138" customFormat="1" x14ac:dyDescent="0.25">
      <c r="A14" s="2" t="s">
        <v>17</v>
      </c>
      <c r="B14" s="2">
        <v>2321</v>
      </c>
      <c r="C14" s="3">
        <v>5171</v>
      </c>
      <c r="D14" s="1" t="s">
        <v>352</v>
      </c>
      <c r="E14" s="1">
        <v>0</v>
      </c>
      <c r="F14" s="1">
        <v>330</v>
      </c>
      <c r="G14" s="1">
        <v>0</v>
      </c>
      <c r="H14" s="1">
        <v>2</v>
      </c>
      <c r="I14" s="1" t="s">
        <v>9</v>
      </c>
      <c r="J14" s="1" t="s">
        <v>9</v>
      </c>
      <c r="K14" s="1" t="s">
        <v>280</v>
      </c>
      <c r="L14" s="1" t="s">
        <v>280</v>
      </c>
      <c r="M14" s="1" t="s">
        <v>10</v>
      </c>
      <c r="N14" s="4">
        <v>0</v>
      </c>
      <c r="O14" s="4">
        <v>0</v>
      </c>
      <c r="P14" s="4">
        <v>0</v>
      </c>
      <c r="Q14" s="4"/>
      <c r="R14" s="4"/>
    </row>
    <row r="15" spans="1:18" x14ac:dyDescent="0.25">
      <c r="A15" s="2" t="s">
        <v>19</v>
      </c>
      <c r="B15" s="2">
        <v>3111</v>
      </c>
      <c r="C15" s="3">
        <v>5331</v>
      </c>
      <c r="D15" s="1" t="s">
        <v>18</v>
      </c>
      <c r="E15" s="1">
        <v>0</v>
      </c>
      <c r="F15" s="1">
        <v>420</v>
      </c>
      <c r="G15" s="1">
        <v>0</v>
      </c>
      <c r="H15" s="1">
        <v>4</v>
      </c>
      <c r="I15" s="1" t="s">
        <v>20</v>
      </c>
      <c r="J15" s="1" t="s">
        <v>20</v>
      </c>
      <c r="K15" s="1" t="s">
        <v>300</v>
      </c>
      <c r="L15" s="1" t="s">
        <v>280</v>
      </c>
      <c r="M15" s="1" t="s">
        <v>10</v>
      </c>
      <c r="N15" s="4">
        <v>2200000</v>
      </c>
      <c r="O15" s="4">
        <v>2200000</v>
      </c>
      <c r="P15" s="4">
        <v>1900000</v>
      </c>
      <c r="Q15" s="4">
        <f>SUM(O15:O25)</f>
        <v>12425400</v>
      </c>
      <c r="R15" s="4">
        <f>SUM(P15:P25)</f>
        <v>6918000</v>
      </c>
    </row>
    <row r="16" spans="1:18" x14ac:dyDescent="0.25">
      <c r="A16" s="2" t="s">
        <v>19</v>
      </c>
      <c r="B16" s="2">
        <v>3111</v>
      </c>
      <c r="C16" s="3">
        <v>5331</v>
      </c>
      <c r="D16" s="1" t="s">
        <v>349</v>
      </c>
      <c r="E16" s="1">
        <v>0</v>
      </c>
      <c r="F16" s="1">
        <v>420</v>
      </c>
      <c r="G16" s="1">
        <v>0</v>
      </c>
      <c r="H16" s="1">
        <v>4</v>
      </c>
      <c r="I16" s="1" t="s">
        <v>20</v>
      </c>
      <c r="J16" s="1" t="s">
        <v>20</v>
      </c>
      <c r="K16" s="1" t="s">
        <v>301</v>
      </c>
      <c r="L16" s="1" t="s">
        <v>280</v>
      </c>
      <c r="M16" s="1" t="s">
        <v>10</v>
      </c>
      <c r="N16" s="4">
        <v>2411000</v>
      </c>
      <c r="O16" s="4">
        <v>3426400</v>
      </c>
      <c r="P16" s="4">
        <v>4451000</v>
      </c>
      <c r="Q16" s="4"/>
      <c r="R16" s="4"/>
    </row>
    <row r="17" spans="1:18" x14ac:dyDescent="0.25">
      <c r="A17" s="2" t="s">
        <v>19</v>
      </c>
      <c r="B17" s="2">
        <v>3111</v>
      </c>
      <c r="C17" s="3">
        <v>5331</v>
      </c>
      <c r="D17" s="1" t="s">
        <v>21</v>
      </c>
      <c r="E17" s="1">
        <v>0</v>
      </c>
      <c r="F17" s="1">
        <v>420</v>
      </c>
      <c r="G17" s="1">
        <v>0</v>
      </c>
      <c r="H17" s="1">
        <v>4</v>
      </c>
      <c r="I17" s="1" t="s">
        <v>20</v>
      </c>
      <c r="J17" s="1" t="s">
        <v>20</v>
      </c>
      <c r="K17" s="1" t="s">
        <v>301</v>
      </c>
      <c r="L17" s="1" t="s">
        <v>280</v>
      </c>
      <c r="M17" s="1" t="s">
        <v>10</v>
      </c>
      <c r="N17" s="4">
        <v>423000</v>
      </c>
      <c r="O17" s="4">
        <v>423000</v>
      </c>
      <c r="P17" s="4">
        <v>0</v>
      </c>
      <c r="Q17" s="4"/>
      <c r="R17" s="4"/>
    </row>
    <row r="18" spans="1:18" x14ac:dyDescent="0.25">
      <c r="A18" s="2" t="s">
        <v>19</v>
      </c>
      <c r="B18" s="2">
        <v>3111</v>
      </c>
      <c r="C18" s="3">
        <v>5336</v>
      </c>
      <c r="D18" s="1" t="s">
        <v>321</v>
      </c>
      <c r="E18" s="1">
        <v>96</v>
      </c>
      <c r="F18" s="1">
        <v>420</v>
      </c>
      <c r="G18" s="1">
        <v>0</v>
      </c>
      <c r="H18" s="1">
        <v>4</v>
      </c>
      <c r="I18" s="1" t="s">
        <v>20</v>
      </c>
      <c r="J18" s="1" t="s">
        <v>20</v>
      </c>
      <c r="K18" s="1" t="s">
        <v>385</v>
      </c>
      <c r="L18" s="1" t="s">
        <v>358</v>
      </c>
      <c r="M18" s="1" t="s">
        <v>10</v>
      </c>
      <c r="N18" s="4">
        <v>0</v>
      </c>
      <c r="O18" s="4">
        <f>477500+98900</f>
        <v>576400</v>
      </c>
      <c r="P18" s="4">
        <v>0</v>
      </c>
      <c r="Q18" s="4"/>
      <c r="R18" s="4"/>
    </row>
    <row r="19" spans="1:18" x14ac:dyDescent="0.25">
      <c r="A19" s="2" t="s">
        <v>19</v>
      </c>
      <c r="B19" s="2">
        <v>3111</v>
      </c>
      <c r="C19" s="3">
        <v>5336</v>
      </c>
      <c r="D19" s="1" t="s">
        <v>322</v>
      </c>
      <c r="E19" s="1">
        <v>96</v>
      </c>
      <c r="F19" s="1">
        <v>420</v>
      </c>
      <c r="G19" s="1">
        <v>0</v>
      </c>
      <c r="H19" s="1">
        <v>4</v>
      </c>
      <c r="I19" s="1" t="s">
        <v>20</v>
      </c>
      <c r="J19" s="1" t="s">
        <v>20</v>
      </c>
      <c r="K19" s="1" t="s">
        <v>385</v>
      </c>
      <c r="L19" s="1" t="s">
        <v>358</v>
      </c>
      <c r="M19" s="1" t="s">
        <v>10</v>
      </c>
      <c r="N19" s="4">
        <v>0</v>
      </c>
      <c r="O19" s="4">
        <f>481400+296400</f>
        <v>777800</v>
      </c>
      <c r="P19" s="4">
        <v>0</v>
      </c>
      <c r="Q19" s="4"/>
      <c r="R19" s="4"/>
    </row>
    <row r="20" spans="1:18" s="138" customFormat="1" x14ac:dyDescent="0.25">
      <c r="A20" s="2" t="s">
        <v>19</v>
      </c>
      <c r="B20" s="2">
        <v>3111</v>
      </c>
      <c r="C20" s="3">
        <v>6129</v>
      </c>
      <c r="D20" s="1" t="s">
        <v>308</v>
      </c>
      <c r="E20" s="1">
        <v>90</v>
      </c>
      <c r="F20" s="1">
        <v>420</v>
      </c>
      <c r="G20" s="1">
        <v>0</v>
      </c>
      <c r="H20" s="1">
        <v>4</v>
      </c>
      <c r="I20" s="1" t="s">
        <v>20</v>
      </c>
      <c r="J20" s="1" t="s">
        <v>20</v>
      </c>
      <c r="K20" s="159" t="s">
        <v>331</v>
      </c>
      <c r="L20" s="1" t="s">
        <v>358</v>
      </c>
      <c r="M20" s="1" t="s">
        <v>13</v>
      </c>
      <c r="N20" s="4">
        <v>0</v>
      </c>
      <c r="O20" s="4">
        <v>3878600</v>
      </c>
      <c r="P20" s="4">
        <v>0</v>
      </c>
      <c r="Q20" s="4"/>
      <c r="R20" s="4"/>
    </row>
    <row r="21" spans="1:18" s="138" customFormat="1" x14ac:dyDescent="0.25">
      <c r="A21" s="2" t="s">
        <v>19</v>
      </c>
      <c r="B21" s="2">
        <v>3111</v>
      </c>
      <c r="C21" s="3">
        <v>6129</v>
      </c>
      <c r="D21" s="1" t="s">
        <v>371</v>
      </c>
      <c r="E21" s="1">
        <v>0</v>
      </c>
      <c r="F21" s="1">
        <v>420</v>
      </c>
      <c r="G21" s="1">
        <v>0</v>
      </c>
      <c r="H21" s="1">
        <v>4</v>
      </c>
      <c r="I21" s="1" t="s">
        <v>20</v>
      </c>
      <c r="J21" s="1" t="s">
        <v>20</v>
      </c>
      <c r="K21" s="1" t="s">
        <v>280</v>
      </c>
      <c r="L21" s="1" t="s">
        <v>280</v>
      </c>
      <c r="M21" s="1" t="s">
        <v>13</v>
      </c>
      <c r="N21" s="4">
        <v>0</v>
      </c>
      <c r="O21" s="4">
        <v>0</v>
      </c>
      <c r="P21" s="4">
        <v>167000</v>
      </c>
      <c r="Q21" s="4"/>
      <c r="R21" s="4"/>
    </row>
    <row r="22" spans="1:18" s="138" customFormat="1" x14ac:dyDescent="0.25">
      <c r="A22" s="2" t="s">
        <v>19</v>
      </c>
      <c r="B22" s="2">
        <v>3111</v>
      </c>
      <c r="C22" s="3">
        <v>6129</v>
      </c>
      <c r="D22" s="1" t="s">
        <v>366</v>
      </c>
      <c r="E22" s="1">
        <v>137</v>
      </c>
      <c r="F22" s="1">
        <v>420</v>
      </c>
      <c r="G22" s="1">
        <v>0</v>
      </c>
      <c r="H22" s="1">
        <v>4</v>
      </c>
      <c r="I22" s="1" t="s">
        <v>20</v>
      </c>
      <c r="J22" s="1" t="s">
        <v>20</v>
      </c>
      <c r="K22" s="159" t="s">
        <v>365</v>
      </c>
      <c r="L22" s="1" t="s">
        <v>358</v>
      </c>
      <c r="M22" s="1" t="s">
        <v>10</v>
      </c>
      <c r="N22" s="4">
        <v>0</v>
      </c>
      <c r="O22" s="4">
        <v>50000</v>
      </c>
      <c r="P22" s="4">
        <v>0</v>
      </c>
      <c r="Q22" s="4"/>
      <c r="R22" s="4"/>
    </row>
    <row r="23" spans="1:18" x14ac:dyDescent="0.25">
      <c r="A23" s="2" t="s">
        <v>19</v>
      </c>
      <c r="B23" s="2">
        <v>3111</v>
      </c>
      <c r="C23" s="3">
        <v>5331</v>
      </c>
      <c r="D23" s="1" t="s">
        <v>22</v>
      </c>
      <c r="E23" s="1">
        <v>0</v>
      </c>
      <c r="F23" s="1">
        <v>420</v>
      </c>
      <c r="G23" s="1">
        <v>0</v>
      </c>
      <c r="H23" s="1">
        <v>4</v>
      </c>
      <c r="I23" s="1" t="s">
        <v>20</v>
      </c>
      <c r="J23" s="1" t="s">
        <v>20</v>
      </c>
      <c r="K23" s="1" t="s">
        <v>280</v>
      </c>
      <c r="L23" s="1" t="s">
        <v>280</v>
      </c>
      <c r="M23" s="1" t="s">
        <v>10</v>
      </c>
      <c r="N23" s="4">
        <v>1500000</v>
      </c>
      <c r="O23" s="4">
        <v>500000</v>
      </c>
      <c r="P23" s="4">
        <v>0</v>
      </c>
      <c r="Q23" s="4"/>
      <c r="R23" s="4"/>
    </row>
    <row r="24" spans="1:18" x14ac:dyDescent="0.25">
      <c r="A24" s="2" t="s">
        <v>19</v>
      </c>
      <c r="B24" s="2">
        <v>3111</v>
      </c>
      <c r="C24" s="3">
        <v>5331</v>
      </c>
      <c r="D24" s="1" t="s">
        <v>23</v>
      </c>
      <c r="E24" s="1">
        <v>0</v>
      </c>
      <c r="F24" s="1">
        <v>420</v>
      </c>
      <c r="G24" s="1">
        <v>0</v>
      </c>
      <c r="H24" s="1">
        <v>4</v>
      </c>
      <c r="I24" s="1" t="s">
        <v>20</v>
      </c>
      <c r="J24" s="1" t="s">
        <v>20</v>
      </c>
      <c r="K24" s="1" t="s">
        <v>280</v>
      </c>
      <c r="L24" s="1" t="s">
        <v>280</v>
      </c>
      <c r="M24" s="1" t="s">
        <v>10</v>
      </c>
      <c r="N24" s="4">
        <v>0</v>
      </c>
      <c r="O24" s="4">
        <v>0</v>
      </c>
      <c r="P24" s="4">
        <v>0</v>
      </c>
      <c r="Q24" s="4"/>
      <c r="R24" s="4"/>
    </row>
    <row r="25" spans="1:18" x14ac:dyDescent="0.25">
      <c r="A25" s="2" t="s">
        <v>19</v>
      </c>
      <c r="B25" s="2">
        <v>3111</v>
      </c>
      <c r="C25" s="3">
        <v>5171</v>
      </c>
      <c r="D25" s="1" t="s">
        <v>24</v>
      </c>
      <c r="E25" s="1">
        <v>0</v>
      </c>
      <c r="F25" s="1">
        <v>440</v>
      </c>
      <c r="G25" s="1">
        <v>0</v>
      </c>
      <c r="H25" s="1">
        <v>4</v>
      </c>
      <c r="I25" s="1" t="s">
        <v>25</v>
      </c>
      <c r="J25" s="1" t="s">
        <v>25</v>
      </c>
      <c r="K25" s="1" t="s">
        <v>280</v>
      </c>
      <c r="L25" s="1" t="s">
        <v>280</v>
      </c>
      <c r="M25" s="1" t="s">
        <v>10</v>
      </c>
      <c r="N25" s="4">
        <v>400000</v>
      </c>
      <c r="O25" s="4">
        <v>593200</v>
      </c>
      <c r="P25" s="4">
        <v>400000</v>
      </c>
      <c r="Q25" s="4"/>
      <c r="R25" s="4"/>
    </row>
    <row r="26" spans="1:18" x14ac:dyDescent="0.25">
      <c r="A26" s="2" t="s">
        <v>27</v>
      </c>
      <c r="B26" s="2">
        <v>3113</v>
      </c>
      <c r="C26" s="3">
        <v>5331</v>
      </c>
      <c r="D26" s="1" t="s">
        <v>26</v>
      </c>
      <c r="E26" s="1">
        <v>0</v>
      </c>
      <c r="F26" s="1">
        <v>420</v>
      </c>
      <c r="G26" s="1">
        <v>0</v>
      </c>
      <c r="H26" s="1">
        <v>4</v>
      </c>
      <c r="I26" s="1" t="s">
        <v>20</v>
      </c>
      <c r="J26" s="1" t="s">
        <v>20</v>
      </c>
      <c r="K26" s="1" t="s">
        <v>302</v>
      </c>
      <c r="L26" s="1" t="s">
        <v>280</v>
      </c>
      <c r="M26" s="1" t="s">
        <v>10</v>
      </c>
      <c r="N26" s="4">
        <v>14500000</v>
      </c>
      <c r="O26" s="4">
        <v>14500000</v>
      </c>
      <c r="P26" s="4">
        <v>14500000</v>
      </c>
      <c r="Q26" s="4">
        <f>SUM(O26:O36)</f>
        <v>54900500</v>
      </c>
      <c r="R26" s="4">
        <f>SUM(P26:P36)</f>
        <v>14700000</v>
      </c>
    </row>
    <row r="27" spans="1:18" x14ac:dyDescent="0.25">
      <c r="A27" s="2" t="s">
        <v>27</v>
      </c>
      <c r="B27" s="2">
        <v>3113</v>
      </c>
      <c r="C27" s="3">
        <v>5331</v>
      </c>
      <c r="D27" s="1" t="s">
        <v>28</v>
      </c>
      <c r="E27" s="1">
        <v>0</v>
      </c>
      <c r="F27" s="1">
        <v>420</v>
      </c>
      <c r="G27" s="1">
        <v>0</v>
      </c>
      <c r="H27" s="1">
        <v>4</v>
      </c>
      <c r="I27" s="1" t="s">
        <v>20</v>
      </c>
      <c r="J27" s="1" t="s">
        <v>20</v>
      </c>
      <c r="K27" s="1" t="s">
        <v>303</v>
      </c>
      <c r="L27" s="1" t="s">
        <v>280</v>
      </c>
      <c r="M27" s="1" t="s">
        <v>10</v>
      </c>
      <c r="N27" s="4">
        <v>0</v>
      </c>
      <c r="O27" s="4">
        <v>0</v>
      </c>
      <c r="P27" s="4">
        <v>0</v>
      </c>
      <c r="Q27" s="4"/>
      <c r="R27" s="4"/>
    </row>
    <row r="28" spans="1:18" x14ac:dyDescent="0.25">
      <c r="A28" s="2" t="s">
        <v>27</v>
      </c>
      <c r="B28" s="2">
        <v>3113</v>
      </c>
      <c r="C28" s="3">
        <v>5331</v>
      </c>
      <c r="D28" s="1" t="s">
        <v>320</v>
      </c>
      <c r="E28" s="1">
        <v>81</v>
      </c>
      <c r="F28" s="1">
        <v>420</v>
      </c>
      <c r="G28" s="1">
        <v>0</v>
      </c>
      <c r="H28" s="1">
        <v>4</v>
      </c>
      <c r="I28" s="1" t="s">
        <v>20</v>
      </c>
      <c r="J28" s="1" t="s">
        <v>20</v>
      </c>
      <c r="K28" s="1" t="s">
        <v>385</v>
      </c>
      <c r="L28" s="1" t="s">
        <v>358</v>
      </c>
      <c r="M28" s="1" t="s">
        <v>10</v>
      </c>
      <c r="N28" s="4">
        <v>0</v>
      </c>
      <c r="O28" s="4">
        <v>518000</v>
      </c>
      <c r="P28" s="4">
        <v>0</v>
      </c>
      <c r="Q28" s="4"/>
      <c r="R28" s="4"/>
    </row>
    <row r="29" spans="1:18" s="138" customFormat="1" x14ac:dyDescent="0.25">
      <c r="A29" s="2" t="s">
        <v>27</v>
      </c>
      <c r="B29" s="2">
        <v>3113</v>
      </c>
      <c r="C29" s="3">
        <v>5336</v>
      </c>
      <c r="D29" s="1" t="s">
        <v>319</v>
      </c>
      <c r="E29" s="1">
        <v>96</v>
      </c>
      <c r="F29" s="1">
        <v>420</v>
      </c>
      <c r="G29" s="1">
        <v>0</v>
      </c>
      <c r="H29" s="1">
        <v>4</v>
      </c>
      <c r="I29" s="1" t="s">
        <v>20</v>
      </c>
      <c r="J29" s="1" t="s">
        <v>20</v>
      </c>
      <c r="K29" s="1" t="s">
        <v>385</v>
      </c>
      <c r="L29" s="1" t="s">
        <v>358</v>
      </c>
      <c r="M29" s="1" t="s">
        <v>10</v>
      </c>
      <c r="N29" s="4">
        <v>0</v>
      </c>
      <c r="O29" s="4">
        <f>1949900+444700</f>
        <v>2394600</v>
      </c>
      <c r="P29" s="4">
        <v>0</v>
      </c>
      <c r="Q29" s="4"/>
      <c r="R29" s="4"/>
    </row>
    <row r="30" spans="1:18" s="138" customFormat="1" x14ac:dyDescent="0.25">
      <c r="A30" s="2" t="s">
        <v>19</v>
      </c>
      <c r="B30" s="2">
        <v>3113</v>
      </c>
      <c r="C30" s="3">
        <v>6129</v>
      </c>
      <c r="D30" s="1" t="s">
        <v>366</v>
      </c>
      <c r="E30" s="1">
        <v>137</v>
      </c>
      <c r="F30" s="1">
        <v>420</v>
      </c>
      <c r="G30" s="1">
        <v>0</v>
      </c>
      <c r="H30" s="1">
        <v>4</v>
      </c>
      <c r="I30" s="1" t="s">
        <v>20</v>
      </c>
      <c r="J30" s="1" t="s">
        <v>20</v>
      </c>
      <c r="K30" s="159" t="s">
        <v>365</v>
      </c>
      <c r="L30" s="1" t="s">
        <v>358</v>
      </c>
      <c r="M30" s="1" t="s">
        <v>10</v>
      </c>
      <c r="N30" s="4">
        <v>0</v>
      </c>
      <c r="O30" s="4">
        <v>50000</v>
      </c>
      <c r="P30" s="4">
        <v>0</v>
      </c>
      <c r="Q30" s="4"/>
      <c r="R30" s="4"/>
    </row>
    <row r="31" spans="1:18" x14ac:dyDescent="0.25">
      <c r="A31" s="2" t="s">
        <v>27</v>
      </c>
      <c r="B31" s="2">
        <v>3113</v>
      </c>
      <c r="C31" s="3">
        <v>5171</v>
      </c>
      <c r="D31" s="1" t="s">
        <v>29</v>
      </c>
      <c r="E31" s="1">
        <v>0</v>
      </c>
      <c r="F31" s="1">
        <v>440</v>
      </c>
      <c r="G31" s="1">
        <v>0</v>
      </c>
      <c r="H31" s="1">
        <v>4</v>
      </c>
      <c r="I31" s="1" t="s">
        <v>25</v>
      </c>
      <c r="J31" s="1" t="s">
        <v>25</v>
      </c>
      <c r="K31" s="1" t="s">
        <v>280</v>
      </c>
      <c r="L31" s="1" t="s">
        <v>280</v>
      </c>
      <c r="M31" s="1" t="s">
        <v>10</v>
      </c>
      <c r="N31" s="4">
        <v>200000</v>
      </c>
      <c r="O31" s="4">
        <v>200000</v>
      </c>
      <c r="P31" s="4">
        <v>200000</v>
      </c>
      <c r="Q31" s="4"/>
      <c r="R31" s="4"/>
    </row>
    <row r="32" spans="1:18" x14ac:dyDescent="0.25">
      <c r="A32" s="2" t="s">
        <v>27</v>
      </c>
      <c r="B32" s="2">
        <v>3113</v>
      </c>
      <c r="C32" s="3">
        <v>6121</v>
      </c>
      <c r="D32" s="1" t="s">
        <v>30</v>
      </c>
      <c r="E32" s="1">
        <v>0</v>
      </c>
      <c r="F32" s="1">
        <v>420</v>
      </c>
      <c r="G32" s="1">
        <v>0</v>
      </c>
      <c r="H32" s="1">
        <v>4</v>
      </c>
      <c r="I32" s="1" t="s">
        <v>20</v>
      </c>
      <c r="J32" s="1" t="s">
        <v>20</v>
      </c>
      <c r="K32" s="1" t="s">
        <v>280</v>
      </c>
      <c r="L32" s="1" t="s">
        <v>280</v>
      </c>
      <c r="M32" s="1" t="s">
        <v>13</v>
      </c>
      <c r="N32" s="4">
        <v>500000</v>
      </c>
      <c r="O32" s="4">
        <v>500000</v>
      </c>
      <c r="P32" s="4">
        <v>0</v>
      </c>
      <c r="Q32" s="4"/>
      <c r="R32" s="4"/>
    </row>
    <row r="33" spans="1:18" x14ac:dyDescent="0.25">
      <c r="A33" s="2" t="s">
        <v>27</v>
      </c>
      <c r="B33" s="2">
        <v>3113</v>
      </c>
      <c r="C33" s="3">
        <v>6121</v>
      </c>
      <c r="D33" s="1" t="s">
        <v>31</v>
      </c>
      <c r="E33" s="1">
        <v>90</v>
      </c>
      <c r="F33" s="1">
        <v>420</v>
      </c>
      <c r="G33" s="1">
        <v>81530000000</v>
      </c>
      <c r="H33" s="1">
        <v>4</v>
      </c>
      <c r="I33" s="1" t="s">
        <v>20</v>
      </c>
      <c r="J33" s="1" t="s">
        <v>20</v>
      </c>
      <c r="K33" s="159" t="s">
        <v>329</v>
      </c>
      <c r="L33" s="1" t="s">
        <v>358</v>
      </c>
      <c r="M33" s="1" t="s">
        <v>13</v>
      </c>
      <c r="N33" s="4">
        <v>0</v>
      </c>
      <c r="O33" s="4">
        <v>537900</v>
      </c>
      <c r="P33" s="4">
        <v>0</v>
      </c>
      <c r="Q33" s="4"/>
      <c r="R33" s="4"/>
    </row>
    <row r="34" spans="1:18" s="138" customFormat="1" x14ac:dyDescent="0.25">
      <c r="A34" s="2" t="s">
        <v>27</v>
      </c>
      <c r="B34" s="2">
        <v>3113</v>
      </c>
      <c r="C34" s="3">
        <v>6121</v>
      </c>
      <c r="D34" s="1" t="s">
        <v>31</v>
      </c>
      <c r="E34" s="1">
        <v>84</v>
      </c>
      <c r="F34" s="1">
        <v>420</v>
      </c>
      <c r="G34" s="1">
        <v>81530000000</v>
      </c>
      <c r="H34" s="1">
        <v>4</v>
      </c>
      <c r="I34" s="1" t="s">
        <v>20</v>
      </c>
      <c r="J34" s="1" t="s">
        <v>20</v>
      </c>
      <c r="K34" s="159" t="s">
        <v>329</v>
      </c>
      <c r="L34" s="1" t="s">
        <v>358</v>
      </c>
      <c r="M34" s="1" t="s">
        <v>13</v>
      </c>
      <c r="N34" s="4">
        <v>0</v>
      </c>
      <c r="O34" s="4">
        <v>20000000</v>
      </c>
      <c r="P34" s="4">
        <v>0</v>
      </c>
      <c r="Q34" s="4"/>
      <c r="R34" s="4"/>
    </row>
    <row r="35" spans="1:18" s="138" customFormat="1" x14ac:dyDescent="0.25">
      <c r="A35" s="2" t="s">
        <v>27</v>
      </c>
      <c r="B35" s="2">
        <v>3113</v>
      </c>
      <c r="C35" s="3">
        <v>6121</v>
      </c>
      <c r="D35" s="1" t="s">
        <v>31</v>
      </c>
      <c r="E35" s="1">
        <v>148</v>
      </c>
      <c r="F35" s="1">
        <v>420</v>
      </c>
      <c r="G35" s="1">
        <v>81530000000</v>
      </c>
      <c r="H35" s="1">
        <v>4</v>
      </c>
      <c r="I35" s="1" t="s">
        <v>20</v>
      </c>
      <c r="J35" s="1" t="s">
        <v>20</v>
      </c>
      <c r="K35" s="159" t="s">
        <v>329</v>
      </c>
      <c r="L35" s="1" t="s">
        <v>358</v>
      </c>
      <c r="M35" s="1" t="s">
        <v>13</v>
      </c>
      <c r="N35" s="4">
        <v>0</v>
      </c>
      <c r="O35" s="4">
        <v>9500000</v>
      </c>
      <c r="P35" s="4">
        <v>0</v>
      </c>
      <c r="Q35" s="4"/>
      <c r="R35" s="4"/>
    </row>
    <row r="36" spans="1:18" x14ac:dyDescent="0.25">
      <c r="A36" s="2" t="s">
        <v>27</v>
      </c>
      <c r="B36" s="2">
        <v>3113</v>
      </c>
      <c r="C36" s="3">
        <v>6121</v>
      </c>
      <c r="D36" s="1" t="s">
        <v>32</v>
      </c>
      <c r="E36" s="1">
        <v>0</v>
      </c>
      <c r="F36" s="1">
        <v>420</v>
      </c>
      <c r="G36" s="1">
        <v>80186000000</v>
      </c>
      <c r="H36" s="1">
        <v>4</v>
      </c>
      <c r="I36" s="1" t="s">
        <v>20</v>
      </c>
      <c r="J36" s="1" t="s">
        <v>20</v>
      </c>
      <c r="K36" s="159" t="s">
        <v>279</v>
      </c>
      <c r="L36" s="1" t="s">
        <v>358</v>
      </c>
      <c r="M36" s="1" t="s">
        <v>13</v>
      </c>
      <c r="N36" s="4">
        <v>4800000</v>
      </c>
      <c r="O36" s="4">
        <v>6700000</v>
      </c>
      <c r="P36" s="4">
        <v>0</v>
      </c>
      <c r="Q36" s="4"/>
      <c r="R36" s="4"/>
    </row>
    <row r="37" spans="1:18" x14ac:dyDescent="0.25">
      <c r="A37" s="2" t="s">
        <v>34</v>
      </c>
      <c r="B37" s="2">
        <v>3314</v>
      </c>
      <c r="C37" s="3">
        <v>5136</v>
      </c>
      <c r="D37" s="1" t="s">
        <v>33</v>
      </c>
      <c r="E37" s="1">
        <v>0</v>
      </c>
      <c r="F37" s="1">
        <v>610</v>
      </c>
      <c r="G37" s="1">
        <v>0</v>
      </c>
      <c r="H37" s="1">
        <v>6</v>
      </c>
      <c r="I37" s="1" t="s">
        <v>350</v>
      </c>
      <c r="J37" s="1" t="s">
        <v>350</v>
      </c>
      <c r="K37" s="1" t="s">
        <v>280</v>
      </c>
      <c r="L37" s="1" t="s">
        <v>280</v>
      </c>
      <c r="M37" s="1" t="s">
        <v>10</v>
      </c>
      <c r="N37" s="4">
        <v>60000</v>
      </c>
      <c r="O37" s="4">
        <v>65000</v>
      </c>
      <c r="P37" s="4">
        <v>60000</v>
      </c>
      <c r="Q37" s="4">
        <f>SUM(O37:O42)</f>
        <v>4629600</v>
      </c>
      <c r="R37" s="4">
        <f>SUM(P37:P42)</f>
        <v>12080000</v>
      </c>
    </row>
    <row r="38" spans="1:18" s="138" customFormat="1" x14ac:dyDescent="0.25">
      <c r="A38" s="2" t="s">
        <v>34</v>
      </c>
      <c r="B38" s="2">
        <v>3314</v>
      </c>
      <c r="C38" s="3">
        <v>5136</v>
      </c>
      <c r="D38" s="1" t="s">
        <v>33</v>
      </c>
      <c r="E38" s="1">
        <v>0</v>
      </c>
      <c r="F38" s="1">
        <v>610</v>
      </c>
      <c r="G38" s="1">
        <v>0</v>
      </c>
      <c r="H38" s="1">
        <v>6</v>
      </c>
      <c r="I38" s="1" t="s">
        <v>350</v>
      </c>
      <c r="J38" s="1" t="s">
        <v>350</v>
      </c>
      <c r="K38" s="1" t="s">
        <v>385</v>
      </c>
      <c r="L38" s="1" t="s">
        <v>358</v>
      </c>
      <c r="M38" s="1" t="s">
        <v>10</v>
      </c>
      <c r="N38" s="4">
        <v>0</v>
      </c>
      <c r="O38" s="4">
        <v>23600</v>
      </c>
      <c r="P38" s="4">
        <v>0</v>
      </c>
      <c r="Q38" s="4"/>
      <c r="R38" s="4"/>
    </row>
    <row r="39" spans="1:18" x14ac:dyDescent="0.25">
      <c r="A39" s="2" t="s">
        <v>34</v>
      </c>
      <c r="B39" s="2">
        <v>3314</v>
      </c>
      <c r="C39" s="3">
        <v>5137</v>
      </c>
      <c r="D39" s="1" t="s">
        <v>35</v>
      </c>
      <c r="E39" s="1">
        <v>0</v>
      </c>
      <c r="F39" s="1">
        <v>610</v>
      </c>
      <c r="G39" s="1">
        <v>0</v>
      </c>
      <c r="H39" s="1">
        <v>6</v>
      </c>
      <c r="I39" s="1" t="s">
        <v>350</v>
      </c>
      <c r="J39" s="1" t="s">
        <v>350</v>
      </c>
      <c r="K39" s="1" t="s">
        <v>280</v>
      </c>
      <c r="L39" s="1" t="s">
        <v>280</v>
      </c>
      <c r="M39" s="1" t="s">
        <v>10</v>
      </c>
      <c r="N39" s="4">
        <v>10000</v>
      </c>
      <c r="O39" s="4">
        <v>10000</v>
      </c>
      <c r="P39" s="4">
        <v>10000</v>
      </c>
      <c r="Q39" s="4"/>
      <c r="R39" s="4"/>
    </row>
    <row r="40" spans="1:18" x14ac:dyDescent="0.25">
      <c r="A40" s="2" t="s">
        <v>34</v>
      </c>
      <c r="B40" s="2">
        <v>3314</v>
      </c>
      <c r="C40" s="3">
        <v>5139</v>
      </c>
      <c r="D40" s="1" t="s">
        <v>36</v>
      </c>
      <c r="E40" s="1">
        <v>0</v>
      </c>
      <c r="F40" s="1">
        <v>610</v>
      </c>
      <c r="G40" s="1">
        <v>0</v>
      </c>
      <c r="H40" s="1">
        <v>6</v>
      </c>
      <c r="I40" s="1" t="s">
        <v>350</v>
      </c>
      <c r="J40" s="1" t="s">
        <v>350</v>
      </c>
      <c r="K40" s="1" t="s">
        <v>280</v>
      </c>
      <c r="L40" s="1" t="s">
        <v>280</v>
      </c>
      <c r="M40" s="1" t="s">
        <v>10</v>
      </c>
      <c r="N40" s="4">
        <v>10000</v>
      </c>
      <c r="O40" s="4">
        <v>10000</v>
      </c>
      <c r="P40" s="4">
        <v>10000</v>
      </c>
      <c r="Q40" s="4"/>
      <c r="R40" s="4"/>
    </row>
    <row r="41" spans="1:18" s="138" customFormat="1" x14ac:dyDescent="0.25">
      <c r="A41" s="2" t="s">
        <v>34</v>
      </c>
      <c r="B41" s="2">
        <v>3314</v>
      </c>
      <c r="C41" s="3">
        <v>5137</v>
      </c>
      <c r="D41" s="1" t="s">
        <v>35</v>
      </c>
      <c r="E41" s="1">
        <v>0</v>
      </c>
      <c r="F41" s="1">
        <v>620</v>
      </c>
      <c r="G41" s="1">
        <v>0</v>
      </c>
      <c r="H41" s="1">
        <v>6</v>
      </c>
      <c r="I41" s="1" t="s">
        <v>20</v>
      </c>
      <c r="J41" s="1" t="s">
        <v>20</v>
      </c>
      <c r="K41" s="1" t="s">
        <v>280</v>
      </c>
      <c r="L41" s="1" t="s">
        <v>280</v>
      </c>
      <c r="M41" s="1" t="s">
        <v>10</v>
      </c>
      <c r="N41" s="4">
        <v>0</v>
      </c>
      <c r="O41" s="4">
        <v>0</v>
      </c>
      <c r="P41" s="4">
        <v>0</v>
      </c>
      <c r="Q41" s="4"/>
      <c r="R41" s="4"/>
    </row>
    <row r="42" spans="1:18" x14ac:dyDescent="0.25">
      <c r="A42" s="2" t="s">
        <v>34</v>
      </c>
      <c r="B42" s="2">
        <v>3314</v>
      </c>
      <c r="C42" s="3">
        <v>6121</v>
      </c>
      <c r="D42" s="1" t="s">
        <v>37</v>
      </c>
      <c r="E42" s="1">
        <v>0</v>
      </c>
      <c r="F42" s="1">
        <v>620</v>
      </c>
      <c r="G42" s="1">
        <v>0</v>
      </c>
      <c r="H42" s="1">
        <v>6</v>
      </c>
      <c r="I42" s="1" t="s">
        <v>20</v>
      </c>
      <c r="J42" s="1" t="s">
        <v>20</v>
      </c>
      <c r="K42" s="159" t="s">
        <v>282</v>
      </c>
      <c r="L42" s="1" t="s">
        <v>358</v>
      </c>
      <c r="M42" s="1" t="s">
        <v>13</v>
      </c>
      <c r="N42" s="4">
        <v>4521000</v>
      </c>
      <c r="O42" s="4">
        <v>4521000</v>
      </c>
      <c r="P42" s="4">
        <v>12000000</v>
      </c>
      <c r="Q42" s="4"/>
      <c r="R42" s="4"/>
    </row>
    <row r="43" spans="1:18" x14ac:dyDescent="0.25">
      <c r="A43" s="2" t="s">
        <v>39</v>
      </c>
      <c r="B43" s="2">
        <v>3392</v>
      </c>
      <c r="C43" s="3">
        <v>5152</v>
      </c>
      <c r="D43" s="1" t="s">
        <v>38</v>
      </c>
      <c r="E43" s="1">
        <v>0</v>
      </c>
      <c r="F43" s="1">
        <v>620</v>
      </c>
      <c r="G43" s="1">
        <v>0</v>
      </c>
      <c r="H43" s="1">
        <v>6</v>
      </c>
      <c r="I43" s="1" t="s">
        <v>20</v>
      </c>
      <c r="J43" s="1" t="s">
        <v>20</v>
      </c>
      <c r="K43" s="1" t="s">
        <v>280</v>
      </c>
      <c r="L43" s="1" t="s">
        <v>280</v>
      </c>
      <c r="M43" s="1" t="s">
        <v>10</v>
      </c>
      <c r="N43" s="4">
        <v>1000000</v>
      </c>
      <c r="O43" s="4">
        <v>1000000</v>
      </c>
      <c r="P43" s="4">
        <v>1000000</v>
      </c>
      <c r="Q43" s="4">
        <f>SUM(O43:O47)</f>
        <v>1309000</v>
      </c>
      <c r="R43" s="4">
        <f>SUM(P43:P46)</f>
        <v>1255000</v>
      </c>
    </row>
    <row r="44" spans="1:18" x14ac:dyDescent="0.25">
      <c r="A44" s="2" t="s">
        <v>39</v>
      </c>
      <c r="B44" s="2">
        <v>3392</v>
      </c>
      <c r="C44" s="3">
        <v>5169</v>
      </c>
      <c r="D44" s="1" t="s">
        <v>40</v>
      </c>
      <c r="E44" s="1">
        <v>0</v>
      </c>
      <c r="F44" s="1">
        <v>620</v>
      </c>
      <c r="G44" s="1">
        <v>0</v>
      </c>
      <c r="H44" s="1">
        <v>6</v>
      </c>
      <c r="I44" s="1" t="s">
        <v>20</v>
      </c>
      <c r="J44" s="1" t="s">
        <v>20</v>
      </c>
      <c r="K44" s="1" t="s">
        <v>280</v>
      </c>
      <c r="L44" s="1" t="s">
        <v>280</v>
      </c>
      <c r="M44" s="1" t="s">
        <v>10</v>
      </c>
      <c r="N44" s="4">
        <v>100000</v>
      </c>
      <c r="O44" s="4">
        <v>100000</v>
      </c>
      <c r="P44" s="4">
        <v>100000</v>
      </c>
      <c r="Q44" s="4"/>
      <c r="R44" s="4"/>
    </row>
    <row r="45" spans="1:18" x14ac:dyDescent="0.25">
      <c r="A45" s="2" t="s">
        <v>39</v>
      </c>
      <c r="B45" s="2">
        <v>3392</v>
      </c>
      <c r="C45" s="3">
        <v>5169</v>
      </c>
      <c r="D45" s="1" t="s">
        <v>41</v>
      </c>
      <c r="E45" s="1">
        <v>0</v>
      </c>
      <c r="F45" s="1">
        <v>620</v>
      </c>
      <c r="G45" s="1">
        <v>0</v>
      </c>
      <c r="H45" s="1">
        <v>6</v>
      </c>
      <c r="I45" s="1" t="s">
        <v>20</v>
      </c>
      <c r="J45" s="1" t="s">
        <v>20</v>
      </c>
      <c r="K45" s="1" t="s">
        <v>280</v>
      </c>
      <c r="L45" s="1" t="s">
        <v>280</v>
      </c>
      <c r="M45" s="1" t="s">
        <v>10</v>
      </c>
      <c r="N45" s="4">
        <v>100000</v>
      </c>
      <c r="O45" s="4">
        <v>100000</v>
      </c>
      <c r="P45" s="4">
        <v>100000</v>
      </c>
      <c r="Q45" s="4"/>
      <c r="R45" s="4"/>
    </row>
    <row r="46" spans="1:18" x14ac:dyDescent="0.25">
      <c r="A46" s="2" t="s">
        <v>39</v>
      </c>
      <c r="B46" s="2">
        <v>3392</v>
      </c>
      <c r="C46" s="3">
        <v>5222</v>
      </c>
      <c r="D46" s="1" t="s">
        <v>42</v>
      </c>
      <c r="E46" s="1">
        <v>0</v>
      </c>
      <c r="F46" s="1">
        <v>620</v>
      </c>
      <c r="G46" s="1">
        <v>0</v>
      </c>
      <c r="H46" s="1">
        <v>6</v>
      </c>
      <c r="I46" s="1" t="s">
        <v>20</v>
      </c>
      <c r="J46" s="1" t="s">
        <v>20</v>
      </c>
      <c r="K46" s="1" t="s">
        <v>280</v>
      </c>
      <c r="L46" s="1" t="s">
        <v>280</v>
      </c>
      <c r="M46" s="1" t="s">
        <v>10</v>
      </c>
      <c r="N46" s="4">
        <v>60000</v>
      </c>
      <c r="O46" s="4">
        <v>60000</v>
      </c>
      <c r="P46" s="4">
        <v>55000</v>
      </c>
      <c r="Q46" s="4"/>
      <c r="R46" s="4"/>
    </row>
    <row r="47" spans="1:18" s="138" customFormat="1" x14ac:dyDescent="0.25">
      <c r="A47" s="2" t="s">
        <v>39</v>
      </c>
      <c r="B47" s="2">
        <v>3392</v>
      </c>
      <c r="C47" s="3">
        <v>5222</v>
      </c>
      <c r="D47" s="1" t="s">
        <v>48</v>
      </c>
      <c r="E47" s="1">
        <v>98</v>
      </c>
      <c r="F47" s="1">
        <v>620</v>
      </c>
      <c r="G47" s="1">
        <v>0</v>
      </c>
      <c r="H47" s="1">
        <v>6</v>
      </c>
      <c r="I47" s="1" t="s">
        <v>20</v>
      </c>
      <c r="J47" s="1" t="s">
        <v>20</v>
      </c>
      <c r="K47" s="1" t="s">
        <v>385</v>
      </c>
      <c r="L47" s="1" t="s">
        <v>358</v>
      </c>
      <c r="M47" s="1" t="s">
        <v>10</v>
      </c>
      <c r="N47" s="4">
        <v>0</v>
      </c>
      <c r="O47" s="4">
        <v>49000</v>
      </c>
      <c r="P47" s="4">
        <v>0</v>
      </c>
      <c r="Q47" s="4"/>
      <c r="R47" s="4"/>
    </row>
    <row r="48" spans="1:18" x14ac:dyDescent="0.25">
      <c r="A48" s="2" t="s">
        <v>44</v>
      </c>
      <c r="B48" s="2">
        <v>3399</v>
      </c>
      <c r="C48" s="3">
        <v>5179</v>
      </c>
      <c r="D48" s="1" t="s">
        <v>43</v>
      </c>
      <c r="E48" s="1">
        <v>0</v>
      </c>
      <c r="F48" s="1">
        <v>660</v>
      </c>
      <c r="G48" s="1">
        <v>0</v>
      </c>
      <c r="H48" s="1">
        <v>6</v>
      </c>
      <c r="I48" s="1" t="s">
        <v>382</v>
      </c>
      <c r="J48" s="1" t="s">
        <v>382</v>
      </c>
      <c r="K48" s="1" t="s">
        <v>280</v>
      </c>
      <c r="L48" s="1" t="s">
        <v>280</v>
      </c>
      <c r="M48" s="1" t="s">
        <v>10</v>
      </c>
      <c r="N48" s="4">
        <v>10000</v>
      </c>
      <c r="O48" s="4">
        <v>10000</v>
      </c>
      <c r="P48" s="4">
        <v>10000</v>
      </c>
      <c r="Q48" s="4">
        <f>SUM(O48:O49)</f>
        <v>120000</v>
      </c>
      <c r="R48" s="4">
        <f>SUM(P48:P49)</f>
        <v>120000</v>
      </c>
    </row>
    <row r="49" spans="1:18" x14ac:dyDescent="0.25">
      <c r="A49" s="2" t="s">
        <v>44</v>
      </c>
      <c r="B49" s="2">
        <v>3399</v>
      </c>
      <c r="C49" s="3">
        <v>5194</v>
      </c>
      <c r="D49" s="1" t="s">
        <v>45</v>
      </c>
      <c r="E49" s="1">
        <v>0</v>
      </c>
      <c r="F49" s="1">
        <v>660</v>
      </c>
      <c r="G49" s="1">
        <v>0</v>
      </c>
      <c r="H49" s="1">
        <v>6</v>
      </c>
      <c r="I49" s="1" t="s">
        <v>382</v>
      </c>
      <c r="J49" s="1" t="s">
        <v>382</v>
      </c>
      <c r="K49" s="1" t="s">
        <v>280</v>
      </c>
      <c r="L49" s="1" t="s">
        <v>280</v>
      </c>
      <c r="M49" s="1" t="s">
        <v>10</v>
      </c>
      <c r="N49" s="4">
        <v>110000</v>
      </c>
      <c r="O49" s="4">
        <v>110000</v>
      </c>
      <c r="P49" s="4">
        <v>110000</v>
      </c>
      <c r="Q49" s="4"/>
      <c r="R49" s="4"/>
    </row>
    <row r="50" spans="1:18" x14ac:dyDescent="0.25">
      <c r="A50" s="2" t="s">
        <v>47</v>
      </c>
      <c r="B50" s="2">
        <v>3399</v>
      </c>
      <c r="C50" s="3">
        <v>5169</v>
      </c>
      <c r="D50" s="1" t="s">
        <v>46</v>
      </c>
      <c r="E50" s="1">
        <v>0</v>
      </c>
      <c r="F50" s="1">
        <v>610</v>
      </c>
      <c r="G50" s="1">
        <v>0</v>
      </c>
      <c r="H50" s="1">
        <v>6</v>
      </c>
      <c r="I50" s="1" t="s">
        <v>350</v>
      </c>
      <c r="J50" s="1" t="s">
        <v>350</v>
      </c>
      <c r="K50" s="1" t="s">
        <v>280</v>
      </c>
      <c r="L50" s="1" t="s">
        <v>280</v>
      </c>
      <c r="M50" s="1" t="s">
        <v>10</v>
      </c>
      <c r="N50" s="4">
        <v>900000</v>
      </c>
      <c r="O50" s="4">
        <v>920000</v>
      </c>
      <c r="P50" s="4">
        <v>900000</v>
      </c>
      <c r="Q50" s="4">
        <f>SUM(O50:O51)</f>
        <v>956000</v>
      </c>
      <c r="R50" s="4">
        <f>SUM(P50:P51)</f>
        <v>900000</v>
      </c>
    </row>
    <row r="51" spans="1:18" x14ac:dyDescent="0.25">
      <c r="A51" s="2" t="s">
        <v>47</v>
      </c>
      <c r="B51" s="2">
        <v>3399</v>
      </c>
      <c r="C51" s="3">
        <v>6121</v>
      </c>
      <c r="D51" s="1" t="s">
        <v>48</v>
      </c>
      <c r="E51" s="1">
        <v>98</v>
      </c>
      <c r="F51" s="1">
        <v>620</v>
      </c>
      <c r="G51" s="1">
        <v>0</v>
      </c>
      <c r="H51" s="1">
        <v>6</v>
      </c>
      <c r="I51" s="1" t="s">
        <v>20</v>
      </c>
      <c r="J51" s="1" t="s">
        <v>20</v>
      </c>
      <c r="K51" s="1" t="s">
        <v>385</v>
      </c>
      <c r="L51" s="1" t="s">
        <v>358</v>
      </c>
      <c r="M51" s="1" t="s">
        <v>10</v>
      </c>
      <c r="N51" s="4">
        <v>0</v>
      </c>
      <c r="O51" s="4">
        <v>36000</v>
      </c>
      <c r="P51" s="4">
        <v>0</v>
      </c>
      <c r="Q51" s="4"/>
      <c r="R51" s="4"/>
    </row>
    <row r="52" spans="1:18" x14ac:dyDescent="0.25">
      <c r="A52" s="2" t="s">
        <v>50</v>
      </c>
      <c r="B52" s="2">
        <v>3419</v>
      </c>
      <c r="C52" s="3">
        <v>5139</v>
      </c>
      <c r="D52" s="1" t="s">
        <v>49</v>
      </c>
      <c r="E52" s="1">
        <v>0</v>
      </c>
      <c r="F52" s="1">
        <v>420</v>
      </c>
      <c r="G52" s="1">
        <v>0</v>
      </c>
      <c r="H52" s="1">
        <v>4</v>
      </c>
      <c r="I52" s="1" t="s">
        <v>20</v>
      </c>
      <c r="J52" s="1" t="s">
        <v>20</v>
      </c>
      <c r="K52" s="1" t="s">
        <v>280</v>
      </c>
      <c r="L52" s="1" t="s">
        <v>280</v>
      </c>
      <c r="M52" s="1" t="s">
        <v>10</v>
      </c>
      <c r="N52" s="4">
        <v>100000</v>
      </c>
      <c r="O52" s="4">
        <v>100000</v>
      </c>
      <c r="P52" s="4">
        <v>100000</v>
      </c>
      <c r="Q52" s="4">
        <f>SUM(O52:O56)</f>
        <v>4481000</v>
      </c>
      <c r="R52" s="4">
        <f>SUM(P52:P56)</f>
        <v>4105000</v>
      </c>
    </row>
    <row r="53" spans="1:18" x14ac:dyDescent="0.25">
      <c r="A53" s="2" t="s">
        <v>50</v>
      </c>
      <c r="B53" s="2">
        <v>3419</v>
      </c>
      <c r="C53" s="3">
        <v>5222</v>
      </c>
      <c r="D53" s="1" t="s">
        <v>51</v>
      </c>
      <c r="E53" s="1">
        <v>0</v>
      </c>
      <c r="F53" s="1">
        <v>420</v>
      </c>
      <c r="G53" s="1">
        <v>0</v>
      </c>
      <c r="H53" s="1">
        <v>4</v>
      </c>
      <c r="I53" s="1" t="s">
        <v>20</v>
      </c>
      <c r="J53" s="1" t="s">
        <v>20</v>
      </c>
      <c r="K53" s="1" t="s">
        <v>280</v>
      </c>
      <c r="L53" s="1" t="s">
        <v>280</v>
      </c>
      <c r="M53" s="1" t="s">
        <v>10</v>
      </c>
      <c r="N53" s="4">
        <v>905000</v>
      </c>
      <c r="O53" s="4">
        <v>305000</v>
      </c>
      <c r="P53" s="4">
        <v>1005000</v>
      </c>
      <c r="Q53" s="4"/>
      <c r="R53" s="4"/>
    </row>
    <row r="54" spans="1:18" s="138" customFormat="1" x14ac:dyDescent="0.25">
      <c r="A54" s="2" t="s">
        <v>50</v>
      </c>
      <c r="B54" s="2">
        <v>3419</v>
      </c>
      <c r="C54" s="3">
        <v>5222</v>
      </c>
      <c r="D54" s="1" t="s">
        <v>51</v>
      </c>
      <c r="E54" s="1">
        <v>98</v>
      </c>
      <c r="F54" s="1">
        <v>420</v>
      </c>
      <c r="G54" s="1">
        <v>0</v>
      </c>
      <c r="H54" s="1">
        <v>4</v>
      </c>
      <c r="I54" s="1" t="s">
        <v>20</v>
      </c>
      <c r="J54" s="1" t="s">
        <v>20</v>
      </c>
      <c r="K54" s="1" t="s">
        <v>385</v>
      </c>
      <c r="L54" s="1" t="s">
        <v>358</v>
      </c>
      <c r="M54" s="1" t="s">
        <v>10</v>
      </c>
      <c r="N54" s="4">
        <v>0</v>
      </c>
      <c r="O54" s="4">
        <v>138000</v>
      </c>
      <c r="P54" s="4">
        <v>0</v>
      </c>
      <c r="Q54" s="4"/>
      <c r="R54" s="4"/>
    </row>
    <row r="55" spans="1:18" s="138" customFormat="1" x14ac:dyDescent="0.25">
      <c r="A55" s="2" t="s">
        <v>50</v>
      </c>
      <c r="B55" s="2">
        <v>3419</v>
      </c>
      <c r="C55" s="3">
        <v>5222</v>
      </c>
      <c r="D55" s="1" t="s">
        <v>51</v>
      </c>
      <c r="E55" s="1">
        <v>98</v>
      </c>
      <c r="F55" s="1">
        <v>420</v>
      </c>
      <c r="G55" s="1">
        <v>0</v>
      </c>
      <c r="H55" s="1">
        <v>4</v>
      </c>
      <c r="I55" s="1" t="s">
        <v>20</v>
      </c>
      <c r="J55" s="1" t="s">
        <v>20</v>
      </c>
      <c r="K55" s="1" t="s">
        <v>385</v>
      </c>
      <c r="L55" s="1" t="s">
        <v>358</v>
      </c>
      <c r="M55" s="1" t="s">
        <v>10</v>
      </c>
      <c r="N55" s="4">
        <v>0</v>
      </c>
      <c r="O55" s="4">
        <v>658000</v>
      </c>
      <c r="P55" s="4">
        <v>0</v>
      </c>
      <c r="Q55" s="4"/>
      <c r="R55" s="4"/>
    </row>
    <row r="56" spans="1:18" x14ac:dyDescent="0.25">
      <c r="A56" s="2" t="s">
        <v>50</v>
      </c>
      <c r="B56" s="2">
        <v>3419</v>
      </c>
      <c r="C56" s="3">
        <v>5331</v>
      </c>
      <c r="D56" s="1" t="s">
        <v>52</v>
      </c>
      <c r="E56" s="1">
        <v>0</v>
      </c>
      <c r="F56" s="1">
        <v>420</v>
      </c>
      <c r="G56" s="1">
        <v>0</v>
      </c>
      <c r="H56" s="1">
        <v>4</v>
      </c>
      <c r="I56" s="1" t="s">
        <v>20</v>
      </c>
      <c r="J56" s="1" t="s">
        <v>20</v>
      </c>
      <c r="K56" s="1" t="s">
        <v>304</v>
      </c>
      <c r="L56" s="1" t="s">
        <v>280</v>
      </c>
      <c r="M56" s="1" t="s">
        <v>10</v>
      </c>
      <c r="N56" s="4">
        <v>2500000</v>
      </c>
      <c r="O56" s="4">
        <v>3280000</v>
      </c>
      <c r="P56" s="4">
        <v>3000000</v>
      </c>
      <c r="Q56" s="4"/>
      <c r="R56" s="4"/>
    </row>
    <row r="57" spans="1:18" x14ac:dyDescent="0.25">
      <c r="A57" s="2" t="s">
        <v>54</v>
      </c>
      <c r="B57" s="2">
        <v>3421</v>
      </c>
      <c r="C57" s="7">
        <v>5222</v>
      </c>
      <c r="D57" s="1" t="s">
        <v>53</v>
      </c>
      <c r="E57" s="1">
        <v>0</v>
      </c>
      <c r="F57" s="1">
        <v>420</v>
      </c>
      <c r="G57" s="1">
        <v>0</v>
      </c>
      <c r="H57" s="2">
        <v>4</v>
      </c>
      <c r="I57" s="1" t="s">
        <v>20</v>
      </c>
      <c r="J57" s="1" t="s">
        <v>20</v>
      </c>
      <c r="K57" s="1" t="s">
        <v>280</v>
      </c>
      <c r="L57" s="1" t="s">
        <v>280</v>
      </c>
      <c r="M57" s="1" t="s">
        <v>10</v>
      </c>
      <c r="N57" s="8">
        <v>600000</v>
      </c>
      <c r="O57" s="8">
        <v>420000</v>
      </c>
      <c r="P57" s="8">
        <v>500000</v>
      </c>
      <c r="Q57" s="8">
        <f t="shared" ref="Q57:R59" si="0">SUM(O57)</f>
        <v>420000</v>
      </c>
      <c r="R57" s="8">
        <f t="shared" si="0"/>
        <v>500000</v>
      </c>
    </row>
    <row r="58" spans="1:18" s="138" customFormat="1" x14ac:dyDescent="0.25">
      <c r="A58" s="2" t="s">
        <v>54</v>
      </c>
      <c r="B58" s="2">
        <v>3421</v>
      </c>
      <c r="C58" s="7">
        <v>5222</v>
      </c>
      <c r="D58" s="1" t="s">
        <v>332</v>
      </c>
      <c r="E58" s="1">
        <v>98</v>
      </c>
      <c r="F58" s="1">
        <v>420</v>
      </c>
      <c r="G58" s="1">
        <v>0</v>
      </c>
      <c r="H58" s="2">
        <v>4</v>
      </c>
      <c r="I58" s="1" t="s">
        <v>20</v>
      </c>
      <c r="J58" s="1" t="s">
        <v>20</v>
      </c>
      <c r="K58" s="1" t="s">
        <v>385</v>
      </c>
      <c r="L58" s="1" t="s">
        <v>358</v>
      </c>
      <c r="M58" s="1" t="s">
        <v>10</v>
      </c>
      <c r="N58" s="8">
        <v>0</v>
      </c>
      <c r="O58" s="8">
        <v>433000</v>
      </c>
      <c r="P58" s="8">
        <v>0</v>
      </c>
      <c r="Q58" s="8">
        <f t="shared" si="0"/>
        <v>433000</v>
      </c>
      <c r="R58" s="8">
        <f t="shared" si="0"/>
        <v>0</v>
      </c>
    </row>
    <row r="59" spans="1:18" s="138" customFormat="1" x14ac:dyDescent="0.25">
      <c r="A59" s="2" t="s">
        <v>54</v>
      </c>
      <c r="B59" s="2">
        <v>3421</v>
      </c>
      <c r="C59" s="7">
        <v>5222</v>
      </c>
      <c r="D59" s="1" t="s">
        <v>332</v>
      </c>
      <c r="E59" s="1">
        <v>98</v>
      </c>
      <c r="F59" s="1">
        <v>420</v>
      </c>
      <c r="G59" s="1">
        <v>0</v>
      </c>
      <c r="H59" s="2">
        <v>4</v>
      </c>
      <c r="I59" s="1" t="s">
        <v>20</v>
      </c>
      <c r="J59" s="1" t="s">
        <v>20</v>
      </c>
      <c r="K59" s="1" t="s">
        <v>385</v>
      </c>
      <c r="L59" s="1" t="s">
        <v>358</v>
      </c>
      <c r="M59" s="1" t="s">
        <v>10</v>
      </c>
      <c r="N59" s="8">
        <v>0</v>
      </c>
      <c r="O59" s="8">
        <v>121200</v>
      </c>
      <c r="P59" s="8">
        <v>0</v>
      </c>
      <c r="Q59" s="8">
        <f t="shared" si="0"/>
        <v>121200</v>
      </c>
      <c r="R59" s="8">
        <f t="shared" si="0"/>
        <v>0</v>
      </c>
    </row>
    <row r="60" spans="1:18" x14ac:dyDescent="0.25">
      <c r="A60" s="2" t="s">
        <v>56</v>
      </c>
      <c r="B60" s="2">
        <v>3541</v>
      </c>
      <c r="C60" s="3">
        <v>5169</v>
      </c>
      <c r="D60" s="1" t="s">
        <v>55</v>
      </c>
      <c r="E60" s="1">
        <v>0</v>
      </c>
      <c r="F60" s="1">
        <v>570</v>
      </c>
      <c r="G60" s="1">
        <v>0</v>
      </c>
      <c r="H60" s="1">
        <v>5</v>
      </c>
      <c r="I60" s="1" t="s">
        <v>57</v>
      </c>
      <c r="J60" s="1" t="s">
        <v>57</v>
      </c>
      <c r="K60" s="1" t="s">
        <v>280</v>
      </c>
      <c r="L60" s="1" t="s">
        <v>280</v>
      </c>
      <c r="M60" s="1" t="s">
        <v>10</v>
      </c>
      <c r="N60" s="4">
        <v>185000</v>
      </c>
      <c r="O60" s="4">
        <v>185000</v>
      </c>
      <c r="P60" s="4">
        <v>185000</v>
      </c>
      <c r="Q60" s="4">
        <f>SUM(O60:O61)</f>
        <v>783100</v>
      </c>
      <c r="R60" s="4">
        <f>SUM(P60:P61)</f>
        <v>617000</v>
      </c>
    </row>
    <row r="61" spans="1:18" x14ac:dyDescent="0.25">
      <c r="A61" s="2" t="s">
        <v>56</v>
      </c>
      <c r="B61" s="2">
        <v>3541</v>
      </c>
      <c r="C61" s="3">
        <v>5169</v>
      </c>
      <c r="D61" s="9" t="s">
        <v>355</v>
      </c>
      <c r="E61" s="1">
        <v>0</v>
      </c>
      <c r="F61" s="1">
        <v>570</v>
      </c>
      <c r="G61" s="1">
        <v>0</v>
      </c>
      <c r="H61" s="1">
        <v>5</v>
      </c>
      <c r="I61" s="1" t="s">
        <v>57</v>
      </c>
      <c r="J61" s="1" t="s">
        <v>57</v>
      </c>
      <c r="K61" s="1" t="s">
        <v>280</v>
      </c>
      <c r="L61" s="1" t="s">
        <v>280</v>
      </c>
      <c r="M61" s="1" t="s">
        <v>10</v>
      </c>
      <c r="N61" s="4">
        <v>495000</v>
      </c>
      <c r="O61" s="4">
        <v>598100</v>
      </c>
      <c r="P61" s="4">
        <v>432000</v>
      </c>
      <c r="Q61" s="4"/>
      <c r="R61" s="4"/>
    </row>
    <row r="62" spans="1:18" x14ac:dyDescent="0.25">
      <c r="A62" s="2" t="s">
        <v>58</v>
      </c>
      <c r="B62" s="2">
        <v>3632</v>
      </c>
      <c r="C62" s="3">
        <v>5139</v>
      </c>
      <c r="D62" s="1" t="s">
        <v>36</v>
      </c>
      <c r="E62" s="1">
        <v>0</v>
      </c>
      <c r="F62" s="1">
        <v>830</v>
      </c>
      <c r="G62" s="1">
        <v>0</v>
      </c>
      <c r="H62" s="1">
        <v>8</v>
      </c>
      <c r="I62" s="1" t="s">
        <v>9</v>
      </c>
      <c r="J62" s="1" t="s">
        <v>9</v>
      </c>
      <c r="K62" s="1" t="s">
        <v>280</v>
      </c>
      <c r="L62" s="1" t="s">
        <v>280</v>
      </c>
      <c r="M62" s="1" t="s">
        <v>10</v>
      </c>
      <c r="N62" s="4">
        <v>60000</v>
      </c>
      <c r="O62" s="4">
        <v>60000</v>
      </c>
      <c r="P62" s="4">
        <v>60000</v>
      </c>
      <c r="Q62" s="4">
        <f>SUM(O62:O65)</f>
        <v>14189700</v>
      </c>
      <c r="R62" s="4">
        <f>SUM(P62:P65)</f>
        <v>360000</v>
      </c>
    </row>
    <row r="63" spans="1:18" x14ac:dyDescent="0.25">
      <c r="A63" s="2" t="s">
        <v>58</v>
      </c>
      <c r="B63" s="2">
        <v>3632</v>
      </c>
      <c r="C63" s="3">
        <v>5154</v>
      </c>
      <c r="D63" s="1" t="s">
        <v>59</v>
      </c>
      <c r="E63" s="1">
        <v>0</v>
      </c>
      <c r="F63" s="1">
        <v>830</v>
      </c>
      <c r="G63" s="1">
        <v>0</v>
      </c>
      <c r="H63" s="1">
        <v>8</v>
      </c>
      <c r="I63" s="1" t="s">
        <v>9</v>
      </c>
      <c r="J63" s="1" t="s">
        <v>9</v>
      </c>
      <c r="K63" s="1" t="s">
        <v>280</v>
      </c>
      <c r="L63" s="1" t="s">
        <v>280</v>
      </c>
      <c r="M63" s="1" t="s">
        <v>10</v>
      </c>
      <c r="N63" s="4">
        <v>50000</v>
      </c>
      <c r="O63" s="4">
        <v>50000</v>
      </c>
      <c r="P63" s="4">
        <v>50000</v>
      </c>
      <c r="Q63" s="4"/>
      <c r="R63" s="4"/>
    </row>
    <row r="64" spans="1:18" x14ac:dyDescent="0.25">
      <c r="A64" s="2" t="s">
        <v>58</v>
      </c>
      <c r="B64" s="2">
        <v>3632</v>
      </c>
      <c r="C64" s="3">
        <v>5171</v>
      </c>
      <c r="D64" s="1" t="s">
        <v>60</v>
      </c>
      <c r="E64" s="1">
        <v>0</v>
      </c>
      <c r="F64" s="1">
        <v>830</v>
      </c>
      <c r="G64" s="1">
        <v>0</v>
      </c>
      <c r="H64" s="1">
        <v>8</v>
      </c>
      <c r="I64" s="1" t="s">
        <v>9</v>
      </c>
      <c r="J64" s="1" t="s">
        <v>9</v>
      </c>
      <c r="K64" s="1" t="s">
        <v>280</v>
      </c>
      <c r="L64" s="1" t="s">
        <v>280</v>
      </c>
      <c r="M64" s="1" t="s">
        <v>10</v>
      </c>
      <c r="N64" s="4">
        <v>250000</v>
      </c>
      <c r="O64" s="4">
        <v>250000</v>
      </c>
      <c r="P64" s="4">
        <v>250000</v>
      </c>
      <c r="Q64" s="4"/>
      <c r="R64" s="4"/>
    </row>
    <row r="65" spans="1:19" x14ac:dyDescent="0.25">
      <c r="A65" s="2" t="s">
        <v>58</v>
      </c>
      <c r="B65" s="2">
        <v>3632</v>
      </c>
      <c r="C65" s="3">
        <v>6121</v>
      </c>
      <c r="D65" s="1" t="s">
        <v>143</v>
      </c>
      <c r="E65" s="1">
        <v>90</v>
      </c>
      <c r="F65" s="1">
        <v>830</v>
      </c>
      <c r="G65" s="1">
        <v>81956000000</v>
      </c>
      <c r="H65" s="1">
        <v>8</v>
      </c>
      <c r="I65" s="1" t="s">
        <v>9</v>
      </c>
      <c r="J65" s="1" t="s">
        <v>9</v>
      </c>
      <c r="K65" s="159" t="s">
        <v>277</v>
      </c>
      <c r="L65" s="1" t="s">
        <v>358</v>
      </c>
      <c r="M65" s="1" t="s">
        <v>13</v>
      </c>
      <c r="N65" s="4">
        <v>0</v>
      </c>
      <c r="O65" s="4">
        <v>13829700</v>
      </c>
      <c r="P65" s="4">
        <v>0</v>
      </c>
      <c r="Q65" s="4"/>
      <c r="R65" s="4"/>
    </row>
    <row r="66" spans="1:19" x14ac:dyDescent="0.25">
      <c r="A66" s="2" t="s">
        <v>61</v>
      </c>
      <c r="B66" s="2">
        <v>3613</v>
      </c>
      <c r="C66" s="3">
        <v>6121</v>
      </c>
      <c r="D66" s="1" t="s">
        <v>283</v>
      </c>
      <c r="E66" s="1">
        <v>0</v>
      </c>
      <c r="F66" s="1">
        <v>840</v>
      </c>
      <c r="G66" s="1">
        <v>80500000000</v>
      </c>
      <c r="H66" s="1">
        <v>8</v>
      </c>
      <c r="I66" s="1" t="s">
        <v>25</v>
      </c>
      <c r="J66" s="1" t="s">
        <v>25</v>
      </c>
      <c r="K66" s="159" t="s">
        <v>278</v>
      </c>
      <c r="L66" s="1" t="s">
        <v>358</v>
      </c>
      <c r="M66" s="1" t="s">
        <v>13</v>
      </c>
      <c r="N66" s="4">
        <v>10500000</v>
      </c>
      <c r="O66" s="4">
        <v>10500000</v>
      </c>
      <c r="P66" s="4">
        <v>1000000</v>
      </c>
      <c r="Q66" s="4">
        <f>SUM(O66:O71)</f>
        <v>21957700</v>
      </c>
      <c r="R66" s="4">
        <f>SUM(P66:P69)</f>
        <v>1000000</v>
      </c>
    </row>
    <row r="67" spans="1:19" s="138" customFormat="1" x14ac:dyDescent="0.25">
      <c r="A67" s="2" t="s">
        <v>61</v>
      </c>
      <c r="B67" s="2">
        <v>3613</v>
      </c>
      <c r="C67" s="3">
        <v>6121</v>
      </c>
      <c r="D67" s="1" t="s">
        <v>283</v>
      </c>
      <c r="E67" s="1">
        <v>84</v>
      </c>
      <c r="F67" s="1">
        <v>840</v>
      </c>
      <c r="G67" s="1">
        <v>80500000000</v>
      </c>
      <c r="H67" s="1">
        <v>8</v>
      </c>
      <c r="I67" s="1" t="s">
        <v>25</v>
      </c>
      <c r="J67" s="1" t="s">
        <v>25</v>
      </c>
      <c r="K67" s="159" t="s">
        <v>328</v>
      </c>
      <c r="L67" s="1" t="s">
        <v>358</v>
      </c>
      <c r="M67" s="1" t="s">
        <v>13</v>
      </c>
      <c r="N67" s="4">
        <v>0</v>
      </c>
      <c r="O67" s="4">
        <v>7600000</v>
      </c>
      <c r="P67" s="4">
        <v>0</v>
      </c>
      <c r="Q67" s="4"/>
      <c r="R67" s="4"/>
    </row>
    <row r="68" spans="1:19" s="138" customFormat="1" x14ac:dyDescent="0.25">
      <c r="A68" s="2" t="s">
        <v>61</v>
      </c>
      <c r="B68" s="2">
        <v>3613</v>
      </c>
      <c r="C68" s="3">
        <v>6121</v>
      </c>
      <c r="D68" s="1" t="s">
        <v>283</v>
      </c>
      <c r="E68" s="1">
        <v>90</v>
      </c>
      <c r="F68" s="1">
        <v>840</v>
      </c>
      <c r="G68" s="1">
        <v>80500000000</v>
      </c>
      <c r="H68" s="1">
        <v>8</v>
      </c>
      <c r="I68" s="1" t="s">
        <v>25</v>
      </c>
      <c r="J68" s="1" t="s">
        <v>25</v>
      </c>
      <c r="K68" s="159" t="s">
        <v>328</v>
      </c>
      <c r="L68" s="1" t="s">
        <v>358</v>
      </c>
      <c r="M68" s="1" t="s">
        <v>13</v>
      </c>
      <c r="N68" s="4">
        <v>0</v>
      </c>
      <c r="O68" s="4">
        <v>3361300</v>
      </c>
      <c r="P68" s="4">
        <v>0</v>
      </c>
      <c r="Q68" s="4"/>
      <c r="R68" s="4"/>
    </row>
    <row r="69" spans="1:19" x14ac:dyDescent="0.25">
      <c r="A69" s="2" t="s">
        <v>61</v>
      </c>
      <c r="B69" s="2">
        <v>3613</v>
      </c>
      <c r="C69" s="3">
        <v>6121</v>
      </c>
      <c r="D69" s="1" t="s">
        <v>62</v>
      </c>
      <c r="E69" s="1">
        <v>90</v>
      </c>
      <c r="F69" s="1">
        <v>840</v>
      </c>
      <c r="G69" s="1">
        <v>81802000000</v>
      </c>
      <c r="H69" s="1">
        <v>8</v>
      </c>
      <c r="I69" s="1" t="s">
        <v>25</v>
      </c>
      <c r="J69" s="1" t="s">
        <v>25</v>
      </c>
      <c r="K69" s="159" t="s">
        <v>330</v>
      </c>
      <c r="L69" s="1" t="s">
        <v>358</v>
      </c>
      <c r="M69" s="1" t="s">
        <v>13</v>
      </c>
      <c r="N69" s="4">
        <v>0</v>
      </c>
      <c r="O69" s="4">
        <v>376400</v>
      </c>
      <c r="P69" s="4">
        <v>0</v>
      </c>
      <c r="Q69" s="4"/>
      <c r="R69" s="4"/>
    </row>
    <row r="70" spans="1:19" s="138" customFormat="1" x14ac:dyDescent="0.25">
      <c r="A70" s="2" t="s">
        <v>61</v>
      </c>
      <c r="B70" s="2">
        <v>3613</v>
      </c>
      <c r="C70" s="3">
        <v>6121</v>
      </c>
      <c r="D70" s="1" t="s">
        <v>390</v>
      </c>
      <c r="E70" s="1">
        <v>0</v>
      </c>
      <c r="F70" s="1">
        <v>840</v>
      </c>
      <c r="G70" s="1">
        <v>0</v>
      </c>
      <c r="H70" s="1">
        <v>8</v>
      </c>
      <c r="I70" s="1" t="s">
        <v>25</v>
      </c>
      <c r="J70" s="1" t="s">
        <v>25</v>
      </c>
      <c r="K70" s="1" t="s">
        <v>280</v>
      </c>
      <c r="L70" s="1" t="s">
        <v>280</v>
      </c>
      <c r="M70" s="1" t="s">
        <v>13</v>
      </c>
      <c r="N70" s="4">
        <v>0</v>
      </c>
      <c r="O70" s="4">
        <v>120000</v>
      </c>
      <c r="P70" s="4">
        <v>0</v>
      </c>
      <c r="Q70" s="4"/>
      <c r="R70" s="4"/>
    </row>
    <row r="71" spans="1:19" x14ac:dyDescent="0.25">
      <c r="A71" s="2" t="s">
        <v>64</v>
      </c>
      <c r="B71" s="2">
        <v>3612</v>
      </c>
      <c r="C71" s="3">
        <v>6121</v>
      </c>
      <c r="D71" s="1" t="s">
        <v>63</v>
      </c>
      <c r="E71" s="1">
        <v>0</v>
      </c>
      <c r="F71" s="1">
        <v>840</v>
      </c>
      <c r="G71" s="1">
        <v>0</v>
      </c>
      <c r="H71" s="1">
        <v>8</v>
      </c>
      <c r="I71" s="1" t="s">
        <v>25</v>
      </c>
      <c r="J71" s="1" t="s">
        <v>25</v>
      </c>
      <c r="K71" s="1" t="s">
        <v>280</v>
      </c>
      <c r="L71" s="1" t="s">
        <v>280</v>
      </c>
      <c r="M71" s="1" t="s">
        <v>13</v>
      </c>
      <c r="N71" s="4">
        <v>0</v>
      </c>
      <c r="O71" s="4">
        <v>0</v>
      </c>
      <c r="P71" s="4">
        <v>0</v>
      </c>
      <c r="Q71" s="4">
        <f>SUM(O71)</f>
        <v>0</v>
      </c>
      <c r="R71" s="4">
        <f>SUM(P71)</f>
        <v>0</v>
      </c>
    </row>
    <row r="72" spans="1:19" x14ac:dyDescent="0.25">
      <c r="A72" s="2" t="s">
        <v>65</v>
      </c>
      <c r="B72" s="2">
        <v>3722</v>
      </c>
      <c r="C72" s="3">
        <v>5169</v>
      </c>
      <c r="D72" s="1" t="s">
        <v>353</v>
      </c>
      <c r="E72" s="1">
        <v>0</v>
      </c>
      <c r="F72" s="1">
        <v>230</v>
      </c>
      <c r="G72" s="1">
        <v>0</v>
      </c>
      <c r="H72" s="1">
        <v>2</v>
      </c>
      <c r="I72" s="1" t="s">
        <v>9</v>
      </c>
      <c r="J72" s="1" t="s">
        <v>9</v>
      </c>
      <c r="K72" s="1" t="s">
        <v>280</v>
      </c>
      <c r="L72" s="1" t="s">
        <v>280</v>
      </c>
      <c r="M72" s="1" t="s">
        <v>10</v>
      </c>
      <c r="N72" s="4">
        <v>180000</v>
      </c>
      <c r="O72" s="4">
        <v>180000</v>
      </c>
      <c r="P72" s="4">
        <v>180000</v>
      </c>
      <c r="Q72" s="4">
        <f>SUM(O72)</f>
        <v>180000</v>
      </c>
      <c r="R72" s="4">
        <f>SUM(P72)</f>
        <v>180000</v>
      </c>
    </row>
    <row r="73" spans="1:19" x14ac:dyDescent="0.25">
      <c r="A73" s="2" t="s">
        <v>67</v>
      </c>
      <c r="B73" s="2">
        <v>3745</v>
      </c>
      <c r="C73" s="3">
        <v>5021</v>
      </c>
      <c r="D73" s="1" t="s">
        <v>66</v>
      </c>
      <c r="E73" s="1">
        <v>0</v>
      </c>
      <c r="F73" s="1">
        <v>230</v>
      </c>
      <c r="G73" s="1">
        <v>0</v>
      </c>
      <c r="H73" s="1">
        <v>2</v>
      </c>
      <c r="I73" s="1" t="s">
        <v>9</v>
      </c>
      <c r="J73" s="1" t="s">
        <v>9</v>
      </c>
      <c r="K73" s="1" t="s">
        <v>280</v>
      </c>
      <c r="L73" s="1" t="s">
        <v>280</v>
      </c>
      <c r="M73" s="1" t="s">
        <v>10</v>
      </c>
      <c r="N73" s="4">
        <v>800000</v>
      </c>
      <c r="O73" s="4">
        <v>800000</v>
      </c>
      <c r="P73" s="4">
        <v>800000</v>
      </c>
      <c r="Q73" s="4">
        <f>SUM(O73:O83)</f>
        <v>10150000</v>
      </c>
      <c r="R73" s="4">
        <f>SUM(P73:P83)</f>
        <v>6450000</v>
      </c>
      <c r="S73" s="140"/>
    </row>
    <row r="74" spans="1:19" x14ac:dyDescent="0.25">
      <c r="A74" s="2" t="s">
        <v>67</v>
      </c>
      <c r="B74" s="2">
        <v>3745</v>
      </c>
      <c r="C74" s="3">
        <v>5139</v>
      </c>
      <c r="D74" s="1" t="s">
        <v>68</v>
      </c>
      <c r="E74" s="1">
        <v>0</v>
      </c>
      <c r="F74" s="1">
        <v>230</v>
      </c>
      <c r="G74" s="1">
        <v>0</v>
      </c>
      <c r="H74" s="1">
        <v>2</v>
      </c>
      <c r="I74" s="1" t="s">
        <v>9</v>
      </c>
      <c r="J74" s="1" t="s">
        <v>9</v>
      </c>
      <c r="K74" s="1" t="s">
        <v>280</v>
      </c>
      <c r="L74" s="1" t="s">
        <v>280</v>
      </c>
      <c r="M74" s="1" t="s">
        <v>10</v>
      </c>
      <c r="N74" s="4">
        <v>400000</v>
      </c>
      <c r="O74" s="4">
        <v>400000</v>
      </c>
      <c r="P74" s="4">
        <v>350000</v>
      </c>
      <c r="Q74" s="4"/>
      <c r="R74" s="4"/>
    </row>
    <row r="75" spans="1:19" x14ac:dyDescent="0.25">
      <c r="A75" s="2" t="s">
        <v>67</v>
      </c>
      <c r="B75" s="2">
        <v>3745</v>
      </c>
      <c r="C75" s="3">
        <v>5137</v>
      </c>
      <c r="D75" s="1" t="s">
        <v>69</v>
      </c>
      <c r="E75" s="1">
        <v>0</v>
      </c>
      <c r="F75" s="1">
        <v>230</v>
      </c>
      <c r="G75" s="1">
        <v>0</v>
      </c>
      <c r="H75" s="1">
        <v>2</v>
      </c>
      <c r="I75" s="1" t="s">
        <v>9</v>
      </c>
      <c r="J75" s="1" t="s">
        <v>9</v>
      </c>
      <c r="K75" s="1" t="s">
        <v>280</v>
      </c>
      <c r="L75" s="1" t="s">
        <v>280</v>
      </c>
      <c r="M75" s="1" t="s">
        <v>10</v>
      </c>
      <c r="N75" s="4">
        <v>200000</v>
      </c>
      <c r="O75" s="4">
        <v>200000</v>
      </c>
      <c r="P75" s="4">
        <v>100000</v>
      </c>
      <c r="Q75" s="4"/>
      <c r="R75" s="4"/>
    </row>
    <row r="76" spans="1:19" x14ac:dyDescent="0.25">
      <c r="A76" s="2" t="s">
        <v>67</v>
      </c>
      <c r="B76" s="2">
        <v>3745</v>
      </c>
      <c r="C76" s="3">
        <v>5169</v>
      </c>
      <c r="D76" s="1" t="s">
        <v>70</v>
      </c>
      <c r="E76" s="1">
        <v>0</v>
      </c>
      <c r="F76" s="1">
        <v>230</v>
      </c>
      <c r="G76" s="1">
        <v>0</v>
      </c>
      <c r="H76" s="1">
        <v>2</v>
      </c>
      <c r="I76" s="1" t="s">
        <v>9</v>
      </c>
      <c r="J76" s="1" t="s">
        <v>9</v>
      </c>
      <c r="K76" s="1" t="s">
        <v>280</v>
      </c>
      <c r="L76" s="1" t="s">
        <v>280</v>
      </c>
      <c r="M76" s="1" t="s">
        <v>10</v>
      </c>
      <c r="N76" s="4">
        <v>3650000</v>
      </c>
      <c r="O76" s="4">
        <v>3650000</v>
      </c>
      <c r="P76" s="4">
        <v>3650000</v>
      </c>
      <c r="Q76" s="4"/>
      <c r="R76" s="4"/>
    </row>
    <row r="77" spans="1:19" x14ac:dyDescent="0.25">
      <c r="A77" s="2" t="s">
        <v>67</v>
      </c>
      <c r="B77" s="2">
        <v>3745</v>
      </c>
      <c r="C77" s="3">
        <v>5169</v>
      </c>
      <c r="D77" s="1" t="s">
        <v>70</v>
      </c>
      <c r="E77" s="1">
        <v>0</v>
      </c>
      <c r="F77" s="1">
        <v>230</v>
      </c>
      <c r="G77" s="1">
        <v>0</v>
      </c>
      <c r="H77" s="1">
        <v>2</v>
      </c>
      <c r="I77" s="1" t="s">
        <v>9</v>
      </c>
      <c r="J77" s="1" t="s">
        <v>9</v>
      </c>
      <c r="K77" s="1" t="s">
        <v>280</v>
      </c>
      <c r="L77" s="1" t="s">
        <v>280</v>
      </c>
      <c r="M77" s="1" t="s">
        <v>10</v>
      </c>
      <c r="N77" s="4">
        <v>200000</v>
      </c>
      <c r="O77" s="4">
        <v>200000</v>
      </c>
      <c r="P77" s="4">
        <v>200000</v>
      </c>
      <c r="Q77" s="4"/>
      <c r="R77" s="4"/>
    </row>
    <row r="78" spans="1:19" x14ac:dyDescent="0.25">
      <c r="A78" s="2" t="s">
        <v>67</v>
      </c>
      <c r="B78" s="2">
        <v>3745</v>
      </c>
      <c r="C78" s="3">
        <v>5169</v>
      </c>
      <c r="D78" s="1" t="s">
        <v>287</v>
      </c>
      <c r="E78" s="1">
        <v>90</v>
      </c>
      <c r="F78" s="1">
        <v>230</v>
      </c>
      <c r="G78" s="1">
        <v>0</v>
      </c>
      <c r="H78" s="1">
        <v>2</v>
      </c>
      <c r="I78" s="1" t="s">
        <v>9</v>
      </c>
      <c r="J78" s="1" t="s">
        <v>9</v>
      </c>
      <c r="K78" s="1" t="s">
        <v>383</v>
      </c>
      <c r="L78" s="1" t="s">
        <v>358</v>
      </c>
      <c r="M78" s="1" t="s">
        <v>10</v>
      </c>
      <c r="N78" s="4">
        <v>0</v>
      </c>
      <c r="O78" s="4">
        <v>2000000</v>
      </c>
      <c r="P78" s="4">
        <v>0</v>
      </c>
      <c r="Q78" s="4"/>
      <c r="R78" s="4"/>
    </row>
    <row r="79" spans="1:19" x14ac:dyDescent="0.25">
      <c r="A79" s="2" t="s">
        <v>67</v>
      </c>
      <c r="B79" s="2">
        <v>3745</v>
      </c>
      <c r="C79" s="3">
        <v>5171</v>
      </c>
      <c r="D79" s="1" t="s">
        <v>71</v>
      </c>
      <c r="E79" s="1">
        <v>0</v>
      </c>
      <c r="F79" s="1">
        <v>230</v>
      </c>
      <c r="G79" s="1">
        <v>0</v>
      </c>
      <c r="H79" s="1">
        <v>2</v>
      </c>
      <c r="I79" s="1" t="s">
        <v>9</v>
      </c>
      <c r="J79" s="1" t="s">
        <v>9</v>
      </c>
      <c r="K79" s="1" t="s">
        <v>280</v>
      </c>
      <c r="L79" s="1" t="s">
        <v>280</v>
      </c>
      <c r="M79" s="1" t="s">
        <v>10</v>
      </c>
      <c r="N79" s="4">
        <v>400000</v>
      </c>
      <c r="O79" s="4">
        <v>400000</v>
      </c>
      <c r="P79" s="4">
        <v>400000</v>
      </c>
      <c r="Q79" s="4"/>
      <c r="R79" s="4"/>
    </row>
    <row r="80" spans="1:19" x14ac:dyDescent="0.25">
      <c r="A80" s="2" t="s">
        <v>67</v>
      </c>
      <c r="B80" s="2">
        <v>3745</v>
      </c>
      <c r="C80" s="6">
        <v>5169</v>
      </c>
      <c r="D80" s="1" t="s">
        <v>70</v>
      </c>
      <c r="E80" s="1">
        <v>0</v>
      </c>
      <c r="F80" s="1">
        <v>230</v>
      </c>
      <c r="G80" s="1">
        <v>0</v>
      </c>
      <c r="H80" s="1">
        <v>2</v>
      </c>
      <c r="I80" s="1" t="s">
        <v>9</v>
      </c>
      <c r="J80" s="1" t="s">
        <v>9</v>
      </c>
      <c r="K80" s="1" t="s">
        <v>280</v>
      </c>
      <c r="L80" s="1" t="s">
        <v>280</v>
      </c>
      <c r="M80" s="1" t="s">
        <v>10</v>
      </c>
      <c r="N80" s="4">
        <v>100000</v>
      </c>
      <c r="O80" s="4">
        <v>100000</v>
      </c>
      <c r="P80" s="4">
        <v>100000</v>
      </c>
      <c r="Q80" s="4"/>
      <c r="R80" s="4"/>
    </row>
    <row r="81" spans="1:18" x14ac:dyDescent="0.25">
      <c r="A81" s="2" t="s">
        <v>67</v>
      </c>
      <c r="B81" s="2">
        <v>3745</v>
      </c>
      <c r="C81" s="6">
        <v>5171</v>
      </c>
      <c r="D81" s="1" t="s">
        <v>72</v>
      </c>
      <c r="E81" s="1">
        <v>0</v>
      </c>
      <c r="F81" s="1">
        <v>230</v>
      </c>
      <c r="G81" s="1">
        <v>0</v>
      </c>
      <c r="H81" s="1">
        <v>2</v>
      </c>
      <c r="I81" s="1" t="s">
        <v>9</v>
      </c>
      <c r="J81" s="1" t="s">
        <v>9</v>
      </c>
      <c r="K81" s="1" t="s">
        <v>280</v>
      </c>
      <c r="L81" s="1" t="s">
        <v>280</v>
      </c>
      <c r="M81" s="1" t="s">
        <v>10</v>
      </c>
      <c r="N81" s="4">
        <v>700000</v>
      </c>
      <c r="O81" s="4">
        <v>700000</v>
      </c>
      <c r="P81" s="4">
        <v>350000</v>
      </c>
      <c r="Q81" s="4"/>
      <c r="R81" s="4"/>
    </row>
    <row r="82" spans="1:18" s="138" customFormat="1" x14ac:dyDescent="0.25">
      <c r="A82" s="2" t="s">
        <v>67</v>
      </c>
      <c r="B82" s="2">
        <v>3745</v>
      </c>
      <c r="C82" s="6">
        <v>6129</v>
      </c>
      <c r="D82" s="1" t="s">
        <v>354</v>
      </c>
      <c r="E82" s="1">
        <v>0</v>
      </c>
      <c r="F82" s="1">
        <v>230</v>
      </c>
      <c r="G82" s="1">
        <v>0</v>
      </c>
      <c r="H82" s="1">
        <v>2</v>
      </c>
      <c r="I82" s="1" t="s">
        <v>9</v>
      </c>
      <c r="J82" s="1" t="s">
        <v>9</v>
      </c>
      <c r="K82" s="1" t="s">
        <v>280</v>
      </c>
      <c r="L82" s="1" t="s">
        <v>280</v>
      </c>
      <c r="M82" s="1" t="s">
        <v>13</v>
      </c>
      <c r="N82" s="4">
        <v>0</v>
      </c>
      <c r="O82" s="4">
        <v>0</v>
      </c>
      <c r="P82" s="4">
        <v>500000</v>
      </c>
      <c r="Q82" s="4"/>
      <c r="R82" s="4"/>
    </row>
    <row r="83" spans="1:18" x14ac:dyDescent="0.25">
      <c r="A83" s="2" t="s">
        <v>67</v>
      </c>
      <c r="B83" s="2">
        <v>3745</v>
      </c>
      <c r="C83" s="6">
        <v>6129</v>
      </c>
      <c r="D83" s="1" t="s">
        <v>324</v>
      </c>
      <c r="E83" s="1">
        <v>84</v>
      </c>
      <c r="F83" s="1">
        <v>230</v>
      </c>
      <c r="G83" s="1">
        <v>82072000000</v>
      </c>
      <c r="H83" s="1">
        <v>2</v>
      </c>
      <c r="I83" s="1" t="s">
        <v>9</v>
      </c>
      <c r="J83" s="1" t="s">
        <v>9</v>
      </c>
      <c r="K83" s="159" t="s">
        <v>384</v>
      </c>
      <c r="L83" s="1" t="s">
        <v>358</v>
      </c>
      <c r="M83" s="1" t="s">
        <v>13</v>
      </c>
      <c r="N83" s="4">
        <v>0</v>
      </c>
      <c r="O83" s="4">
        <v>1700000</v>
      </c>
      <c r="P83" s="4">
        <v>0</v>
      </c>
      <c r="Q83" s="4"/>
      <c r="R83" s="4"/>
    </row>
    <row r="84" spans="1:18" x14ac:dyDescent="0.25">
      <c r="A84" s="2" t="s">
        <v>74</v>
      </c>
      <c r="B84" s="2">
        <v>4351</v>
      </c>
      <c r="C84" s="3">
        <v>5229</v>
      </c>
      <c r="D84" s="1" t="s">
        <v>73</v>
      </c>
      <c r="E84" s="1">
        <v>0</v>
      </c>
      <c r="F84" s="1">
        <v>510</v>
      </c>
      <c r="G84" s="1">
        <v>0</v>
      </c>
      <c r="H84" s="1">
        <v>5</v>
      </c>
      <c r="I84" s="1" t="s">
        <v>350</v>
      </c>
      <c r="J84" s="1" t="s">
        <v>350</v>
      </c>
      <c r="K84" s="1" t="s">
        <v>280</v>
      </c>
      <c r="L84" s="1" t="s">
        <v>280</v>
      </c>
      <c r="M84" s="1" t="s">
        <v>10</v>
      </c>
      <c r="N84" s="4">
        <v>80000</v>
      </c>
      <c r="O84" s="4">
        <v>80000</v>
      </c>
      <c r="P84" s="4">
        <v>80000</v>
      </c>
      <c r="Q84" s="4">
        <f>SUM(O84:O86)</f>
        <v>365000</v>
      </c>
      <c r="R84" s="4">
        <f>SUM(P84:P85)</f>
        <v>230000</v>
      </c>
    </row>
    <row r="85" spans="1:18" x14ac:dyDescent="0.25">
      <c r="A85" s="2" t="s">
        <v>74</v>
      </c>
      <c r="B85" s="2">
        <v>4351</v>
      </c>
      <c r="C85" s="3">
        <v>5229</v>
      </c>
      <c r="D85" s="1" t="s">
        <v>75</v>
      </c>
      <c r="E85" s="1">
        <v>0</v>
      </c>
      <c r="F85" s="1">
        <v>520</v>
      </c>
      <c r="G85" s="1">
        <v>0</v>
      </c>
      <c r="H85" s="1">
        <v>5</v>
      </c>
      <c r="I85" s="1" t="s">
        <v>20</v>
      </c>
      <c r="J85" s="1" t="s">
        <v>20</v>
      </c>
      <c r="K85" s="1" t="s">
        <v>280</v>
      </c>
      <c r="L85" s="1" t="s">
        <v>280</v>
      </c>
      <c r="M85" s="1" t="s">
        <v>10</v>
      </c>
      <c r="N85" s="4">
        <v>145000</v>
      </c>
      <c r="O85" s="4">
        <v>145000</v>
      </c>
      <c r="P85" s="4">
        <v>150000</v>
      </c>
      <c r="Q85" s="4"/>
      <c r="R85" s="4"/>
    </row>
    <row r="86" spans="1:18" s="138" customFormat="1" x14ac:dyDescent="0.25">
      <c r="A86" s="2" t="s">
        <v>74</v>
      </c>
      <c r="B86" s="2">
        <v>4351</v>
      </c>
      <c r="C86" s="3">
        <v>5229</v>
      </c>
      <c r="D86" s="1" t="s">
        <v>75</v>
      </c>
      <c r="E86" s="1">
        <v>98</v>
      </c>
      <c r="F86" s="1">
        <v>520</v>
      </c>
      <c r="G86" s="1">
        <v>0</v>
      </c>
      <c r="H86" s="1">
        <v>5</v>
      </c>
      <c r="I86" s="1" t="s">
        <v>20</v>
      </c>
      <c r="J86" s="1" t="s">
        <v>20</v>
      </c>
      <c r="K86" s="1" t="s">
        <v>385</v>
      </c>
      <c r="L86" s="1" t="s">
        <v>358</v>
      </c>
      <c r="M86" s="1" t="s">
        <v>10</v>
      </c>
      <c r="N86" s="4">
        <v>0</v>
      </c>
      <c r="O86" s="4">
        <v>140000</v>
      </c>
      <c r="P86" s="4">
        <v>0</v>
      </c>
      <c r="Q86" s="4"/>
      <c r="R86" s="4"/>
    </row>
    <row r="87" spans="1:18" x14ac:dyDescent="0.25">
      <c r="A87" s="2" t="s">
        <v>74</v>
      </c>
      <c r="B87" s="2">
        <v>4351</v>
      </c>
      <c r="C87" s="3">
        <v>5139</v>
      </c>
      <c r="D87" s="1" t="s">
        <v>76</v>
      </c>
      <c r="E87" s="1">
        <v>0</v>
      </c>
      <c r="F87" s="1">
        <v>540</v>
      </c>
      <c r="G87" s="1">
        <v>0</v>
      </c>
      <c r="H87" s="1">
        <v>5</v>
      </c>
      <c r="I87" s="1" t="s">
        <v>25</v>
      </c>
      <c r="J87" s="1" t="s">
        <v>25</v>
      </c>
      <c r="K87" s="1" t="s">
        <v>280</v>
      </c>
      <c r="L87" s="1" t="s">
        <v>280</v>
      </c>
      <c r="M87" s="1" t="s">
        <v>10</v>
      </c>
      <c r="N87" s="4">
        <v>20000</v>
      </c>
      <c r="O87" s="4">
        <v>20000</v>
      </c>
      <c r="P87" s="4">
        <v>20000</v>
      </c>
      <c r="Q87" s="4">
        <f>SUM(O87:O89)</f>
        <v>200000</v>
      </c>
      <c r="R87" s="4">
        <f>SUM(P87:P89)</f>
        <v>200000</v>
      </c>
    </row>
    <row r="88" spans="1:18" x14ac:dyDescent="0.25">
      <c r="A88" s="2" t="s">
        <v>74</v>
      </c>
      <c r="B88" s="2">
        <v>4351</v>
      </c>
      <c r="C88" s="3">
        <v>5152</v>
      </c>
      <c r="D88" s="1" t="s">
        <v>77</v>
      </c>
      <c r="E88" s="1">
        <v>0</v>
      </c>
      <c r="F88" s="1">
        <v>540</v>
      </c>
      <c r="G88" s="1">
        <v>0</v>
      </c>
      <c r="H88" s="1">
        <v>5</v>
      </c>
      <c r="I88" s="1" t="s">
        <v>25</v>
      </c>
      <c r="J88" s="1" t="s">
        <v>25</v>
      </c>
      <c r="K88" s="1" t="s">
        <v>280</v>
      </c>
      <c r="L88" s="1" t="s">
        <v>280</v>
      </c>
      <c r="M88" s="1" t="s">
        <v>10</v>
      </c>
      <c r="N88" s="4">
        <v>160000</v>
      </c>
      <c r="O88" s="4">
        <v>160000</v>
      </c>
      <c r="P88" s="4">
        <v>160000</v>
      </c>
      <c r="Q88" s="4"/>
      <c r="R88" s="4"/>
    </row>
    <row r="89" spans="1:18" x14ac:dyDescent="0.25">
      <c r="A89" s="2" t="s">
        <v>74</v>
      </c>
      <c r="B89" s="2">
        <v>4351</v>
      </c>
      <c r="C89" s="3">
        <v>5154</v>
      </c>
      <c r="D89" s="1" t="s">
        <v>78</v>
      </c>
      <c r="E89" s="1">
        <v>0</v>
      </c>
      <c r="F89" s="1">
        <v>540</v>
      </c>
      <c r="G89" s="1">
        <v>0</v>
      </c>
      <c r="H89" s="1">
        <v>5</v>
      </c>
      <c r="I89" s="1" t="s">
        <v>25</v>
      </c>
      <c r="J89" s="1" t="s">
        <v>25</v>
      </c>
      <c r="K89" s="1" t="s">
        <v>280</v>
      </c>
      <c r="L89" s="1" t="s">
        <v>280</v>
      </c>
      <c r="M89" s="1" t="s">
        <v>10</v>
      </c>
      <c r="N89" s="4">
        <v>20000</v>
      </c>
      <c r="O89" s="4">
        <v>20000</v>
      </c>
      <c r="P89" s="4">
        <v>20000</v>
      </c>
      <c r="Q89" s="4"/>
      <c r="R89" s="4"/>
    </row>
    <row r="90" spans="1:18" x14ac:dyDescent="0.25">
      <c r="A90" s="2" t="s">
        <v>80</v>
      </c>
      <c r="B90" s="2">
        <v>4379</v>
      </c>
      <c r="C90" s="3">
        <v>5169</v>
      </c>
      <c r="D90" s="1" t="s">
        <v>79</v>
      </c>
      <c r="E90" s="1">
        <v>0</v>
      </c>
      <c r="F90" s="1">
        <v>551</v>
      </c>
      <c r="G90" s="1">
        <v>0</v>
      </c>
      <c r="H90" s="1">
        <v>5</v>
      </c>
      <c r="I90" s="1" t="s">
        <v>81</v>
      </c>
      <c r="J90" s="1" t="s">
        <v>81</v>
      </c>
      <c r="K90" s="1" t="s">
        <v>280</v>
      </c>
      <c r="L90" s="1" t="s">
        <v>280</v>
      </c>
      <c r="M90" s="1" t="s">
        <v>10</v>
      </c>
      <c r="N90" s="4">
        <v>170000</v>
      </c>
      <c r="O90" s="4">
        <v>170000</v>
      </c>
      <c r="P90" s="4">
        <v>170000</v>
      </c>
      <c r="Q90" s="4">
        <f>SUM(O90:O91)</f>
        <v>340000</v>
      </c>
      <c r="R90" s="4">
        <f>SUM(P90:P91)</f>
        <v>340000</v>
      </c>
    </row>
    <row r="91" spans="1:18" x14ac:dyDescent="0.25">
      <c r="A91" s="2" t="s">
        <v>80</v>
      </c>
      <c r="B91" s="2">
        <v>4379</v>
      </c>
      <c r="C91" s="3">
        <v>5169</v>
      </c>
      <c r="D91" s="1" t="s">
        <v>82</v>
      </c>
      <c r="E91" s="1">
        <v>0</v>
      </c>
      <c r="F91" s="1">
        <v>550</v>
      </c>
      <c r="G91" s="1">
        <v>0</v>
      </c>
      <c r="H91" s="1">
        <v>5</v>
      </c>
      <c r="I91" s="1" t="s">
        <v>81</v>
      </c>
      <c r="J91" s="1" t="s">
        <v>81</v>
      </c>
      <c r="K91" s="1" t="s">
        <v>280</v>
      </c>
      <c r="L91" s="1" t="s">
        <v>280</v>
      </c>
      <c r="M91" s="1" t="s">
        <v>10</v>
      </c>
      <c r="N91" s="4">
        <v>170000</v>
      </c>
      <c r="O91" s="4">
        <v>170000</v>
      </c>
      <c r="P91" s="4">
        <v>170000</v>
      </c>
      <c r="Q91" s="4"/>
      <c r="R91" s="4"/>
    </row>
    <row r="92" spans="1:18" x14ac:dyDescent="0.25">
      <c r="A92" s="2" t="s">
        <v>84</v>
      </c>
      <c r="B92" s="2">
        <v>4311</v>
      </c>
      <c r="C92" s="7">
        <v>5011</v>
      </c>
      <c r="D92" s="2" t="s">
        <v>83</v>
      </c>
      <c r="E92" s="1">
        <v>0</v>
      </c>
      <c r="F92" s="1">
        <v>510</v>
      </c>
      <c r="G92" s="1">
        <v>0</v>
      </c>
      <c r="H92" s="2">
        <v>5</v>
      </c>
      <c r="I92" s="1" t="s">
        <v>350</v>
      </c>
      <c r="J92" s="1" t="s">
        <v>350</v>
      </c>
      <c r="K92" s="1" t="s">
        <v>385</v>
      </c>
      <c r="L92" s="1" t="s">
        <v>358</v>
      </c>
      <c r="M92" s="1" t="s">
        <v>10</v>
      </c>
      <c r="N92" s="10">
        <v>0</v>
      </c>
      <c r="O92" s="10">
        <v>465400</v>
      </c>
      <c r="P92" s="10">
        <v>0</v>
      </c>
      <c r="Q92" s="10">
        <f t="shared" ref="Q92:R96" si="1">SUM(O92)</f>
        <v>465400</v>
      </c>
      <c r="R92" s="10">
        <f t="shared" si="1"/>
        <v>0</v>
      </c>
    </row>
    <row r="93" spans="1:18" x14ac:dyDescent="0.25">
      <c r="A93" s="2" t="s">
        <v>86</v>
      </c>
      <c r="B93" s="2">
        <v>4339</v>
      </c>
      <c r="C93" s="7">
        <v>5169</v>
      </c>
      <c r="D93" s="2" t="s">
        <v>85</v>
      </c>
      <c r="E93" s="1">
        <v>13010</v>
      </c>
      <c r="F93" s="1">
        <v>550</v>
      </c>
      <c r="G93" s="1">
        <v>0</v>
      </c>
      <c r="H93" s="2">
        <v>5</v>
      </c>
      <c r="I93" s="1" t="s">
        <v>81</v>
      </c>
      <c r="J93" s="1" t="s">
        <v>81</v>
      </c>
      <c r="K93" s="1" t="s">
        <v>385</v>
      </c>
      <c r="L93" s="1" t="s">
        <v>358</v>
      </c>
      <c r="M93" s="1" t="s">
        <v>10</v>
      </c>
      <c r="N93" s="10">
        <v>0</v>
      </c>
      <c r="O93" s="10">
        <v>252400</v>
      </c>
      <c r="P93" s="10">
        <v>0</v>
      </c>
      <c r="Q93" s="10">
        <f t="shared" si="1"/>
        <v>252400</v>
      </c>
      <c r="R93" s="10">
        <f t="shared" si="1"/>
        <v>0</v>
      </c>
    </row>
    <row r="94" spans="1:18" x14ac:dyDescent="0.25">
      <c r="A94" s="2" t="s">
        <v>88</v>
      </c>
      <c r="B94" s="2">
        <v>5212</v>
      </c>
      <c r="C94" s="7">
        <v>5139</v>
      </c>
      <c r="D94" s="11" t="s">
        <v>87</v>
      </c>
      <c r="E94" s="1">
        <v>0</v>
      </c>
      <c r="F94" s="1">
        <v>770</v>
      </c>
      <c r="G94" s="1">
        <v>0</v>
      </c>
      <c r="H94" s="2">
        <v>7</v>
      </c>
      <c r="I94" s="1" t="s">
        <v>57</v>
      </c>
      <c r="J94" s="1" t="s">
        <v>57</v>
      </c>
      <c r="K94" s="1" t="s">
        <v>280</v>
      </c>
      <c r="L94" s="1" t="s">
        <v>280</v>
      </c>
      <c r="M94" s="1" t="s">
        <v>10</v>
      </c>
      <c r="N94" s="4">
        <v>399000</v>
      </c>
      <c r="O94" s="4">
        <v>399000</v>
      </c>
      <c r="P94" s="4">
        <v>399000</v>
      </c>
      <c r="Q94" s="4">
        <f t="shared" si="1"/>
        <v>399000</v>
      </c>
      <c r="R94" s="4">
        <f t="shared" si="1"/>
        <v>399000</v>
      </c>
    </row>
    <row r="95" spans="1:18" x14ac:dyDescent="0.25">
      <c r="A95" s="2" t="s">
        <v>90</v>
      </c>
      <c r="B95" s="2">
        <v>5213</v>
      </c>
      <c r="C95" s="7">
        <v>5139</v>
      </c>
      <c r="D95" s="11" t="s">
        <v>89</v>
      </c>
      <c r="E95" s="1">
        <v>0</v>
      </c>
      <c r="F95" s="1">
        <v>770</v>
      </c>
      <c r="G95" s="1">
        <v>0</v>
      </c>
      <c r="H95" s="2">
        <v>7</v>
      </c>
      <c r="I95" s="1" t="s">
        <v>57</v>
      </c>
      <c r="J95" s="1" t="s">
        <v>57</v>
      </c>
      <c r="K95" s="1" t="s">
        <v>280</v>
      </c>
      <c r="L95" s="1" t="s">
        <v>280</v>
      </c>
      <c r="M95" s="1" t="s">
        <v>10</v>
      </c>
      <c r="N95" s="4">
        <v>8000</v>
      </c>
      <c r="O95" s="4">
        <v>8000</v>
      </c>
      <c r="P95" s="4">
        <v>0</v>
      </c>
      <c r="Q95" s="4">
        <f t="shared" si="1"/>
        <v>8000</v>
      </c>
      <c r="R95" s="4">
        <f t="shared" si="1"/>
        <v>0</v>
      </c>
    </row>
    <row r="96" spans="1:18" x14ac:dyDescent="0.25">
      <c r="A96" s="2" t="s">
        <v>92</v>
      </c>
      <c r="B96" s="2">
        <v>5311</v>
      </c>
      <c r="C96" s="7">
        <v>5139</v>
      </c>
      <c r="D96" s="11" t="s">
        <v>91</v>
      </c>
      <c r="E96" s="1">
        <v>0</v>
      </c>
      <c r="F96" s="1">
        <v>770</v>
      </c>
      <c r="G96" s="1">
        <v>0</v>
      </c>
      <c r="H96" s="2">
        <v>7</v>
      </c>
      <c r="I96" s="1" t="s">
        <v>57</v>
      </c>
      <c r="J96" s="1" t="s">
        <v>57</v>
      </c>
      <c r="K96" s="1" t="s">
        <v>280</v>
      </c>
      <c r="L96" s="1" t="s">
        <v>280</v>
      </c>
      <c r="M96" s="1" t="s">
        <v>10</v>
      </c>
      <c r="N96" s="4">
        <v>435000</v>
      </c>
      <c r="O96" s="4">
        <v>435000</v>
      </c>
      <c r="P96" s="4">
        <v>435000</v>
      </c>
      <c r="Q96" s="4">
        <f t="shared" si="1"/>
        <v>435000</v>
      </c>
      <c r="R96" s="4">
        <f t="shared" si="1"/>
        <v>435000</v>
      </c>
    </row>
    <row r="97" spans="1:19" x14ac:dyDescent="0.25">
      <c r="A97" s="2" t="s">
        <v>94</v>
      </c>
      <c r="B97" s="2">
        <v>5512</v>
      </c>
      <c r="C97" s="3">
        <v>5137</v>
      </c>
      <c r="D97" s="1" t="s">
        <v>93</v>
      </c>
      <c r="E97" s="1">
        <v>0</v>
      </c>
      <c r="F97" s="1">
        <v>720</v>
      </c>
      <c r="G97" s="1">
        <v>0</v>
      </c>
      <c r="H97" s="1">
        <v>7</v>
      </c>
      <c r="I97" s="1" t="s">
        <v>20</v>
      </c>
      <c r="J97" s="1" t="s">
        <v>20</v>
      </c>
      <c r="K97" s="1" t="s">
        <v>280</v>
      </c>
      <c r="L97" s="1" t="s">
        <v>280</v>
      </c>
      <c r="M97" s="1" t="s">
        <v>10</v>
      </c>
      <c r="N97" s="4">
        <v>200000</v>
      </c>
      <c r="O97" s="4">
        <v>200000</v>
      </c>
      <c r="P97" s="4">
        <v>200000</v>
      </c>
      <c r="Q97" s="4">
        <f>SUM(O97:O106)</f>
        <v>1497600</v>
      </c>
      <c r="R97" s="4">
        <f>SUM(P97:P105)</f>
        <v>1000000</v>
      </c>
    </row>
    <row r="98" spans="1:19" s="138" customFormat="1" x14ac:dyDescent="0.25">
      <c r="A98" s="2" t="s">
        <v>94</v>
      </c>
      <c r="B98" s="2">
        <v>5512</v>
      </c>
      <c r="C98" s="3">
        <v>5137</v>
      </c>
      <c r="D98" s="1" t="s">
        <v>334</v>
      </c>
      <c r="E98" s="1">
        <v>81</v>
      </c>
      <c r="F98" s="1">
        <v>720</v>
      </c>
      <c r="G98" s="1">
        <v>0</v>
      </c>
      <c r="H98" s="1">
        <v>7</v>
      </c>
      <c r="I98" s="1" t="s">
        <v>20</v>
      </c>
      <c r="J98" s="1" t="s">
        <v>20</v>
      </c>
      <c r="K98" s="1" t="s">
        <v>385</v>
      </c>
      <c r="L98" s="1" t="s">
        <v>358</v>
      </c>
      <c r="M98" s="1" t="s">
        <v>10</v>
      </c>
      <c r="N98" s="4">
        <v>0</v>
      </c>
      <c r="O98" s="4">
        <v>108000</v>
      </c>
      <c r="P98" s="4">
        <v>0</v>
      </c>
      <c r="Q98" s="4"/>
      <c r="R98" s="4"/>
    </row>
    <row r="99" spans="1:19" x14ac:dyDescent="0.25">
      <c r="A99" s="2" t="s">
        <v>94</v>
      </c>
      <c r="B99" s="2">
        <v>5512</v>
      </c>
      <c r="C99" s="3">
        <v>5139</v>
      </c>
      <c r="D99" s="1" t="s">
        <v>36</v>
      </c>
      <c r="E99" s="1">
        <v>0</v>
      </c>
      <c r="F99" s="1">
        <v>720</v>
      </c>
      <c r="G99" s="1">
        <v>0</v>
      </c>
      <c r="H99" s="1">
        <v>7</v>
      </c>
      <c r="I99" s="1" t="s">
        <v>20</v>
      </c>
      <c r="J99" s="1" t="s">
        <v>20</v>
      </c>
      <c r="K99" s="1" t="s">
        <v>280</v>
      </c>
      <c r="L99" s="1" t="s">
        <v>280</v>
      </c>
      <c r="M99" s="1" t="s">
        <v>10</v>
      </c>
      <c r="N99" s="4">
        <v>200000</v>
      </c>
      <c r="O99" s="4">
        <v>200000</v>
      </c>
      <c r="P99" s="4">
        <v>200000</v>
      </c>
      <c r="Q99" s="4"/>
      <c r="R99" s="4"/>
    </row>
    <row r="100" spans="1:19" s="138" customFormat="1" x14ac:dyDescent="0.25">
      <c r="A100" s="2" t="s">
        <v>94</v>
      </c>
      <c r="B100" s="2">
        <v>5512</v>
      </c>
      <c r="C100" s="3">
        <v>5139</v>
      </c>
      <c r="D100" s="1" t="s">
        <v>336</v>
      </c>
      <c r="E100" s="1">
        <v>81</v>
      </c>
      <c r="F100" s="1">
        <v>720</v>
      </c>
      <c r="G100" s="1">
        <v>0</v>
      </c>
      <c r="H100" s="1">
        <v>7</v>
      </c>
      <c r="I100" s="1" t="s">
        <v>20</v>
      </c>
      <c r="J100" s="1" t="s">
        <v>20</v>
      </c>
      <c r="K100" s="1" t="s">
        <v>385</v>
      </c>
      <c r="L100" s="1" t="s">
        <v>358</v>
      </c>
      <c r="M100" s="1" t="s">
        <v>10</v>
      </c>
      <c r="N100" s="4">
        <v>0</v>
      </c>
      <c r="O100" s="4">
        <v>120000</v>
      </c>
      <c r="P100" s="4">
        <v>0</v>
      </c>
      <c r="Q100" s="4"/>
      <c r="R100" s="4"/>
    </row>
    <row r="101" spans="1:19" x14ac:dyDescent="0.25">
      <c r="A101" s="2" t="s">
        <v>94</v>
      </c>
      <c r="B101" s="2">
        <v>5512</v>
      </c>
      <c r="C101" s="3">
        <v>5152</v>
      </c>
      <c r="D101" s="1" t="s">
        <v>95</v>
      </c>
      <c r="E101" s="1">
        <v>0</v>
      </c>
      <c r="F101" s="1">
        <v>720</v>
      </c>
      <c r="G101" s="1">
        <v>0</v>
      </c>
      <c r="H101" s="1">
        <v>7</v>
      </c>
      <c r="I101" s="1" t="s">
        <v>20</v>
      </c>
      <c r="J101" s="1" t="s">
        <v>20</v>
      </c>
      <c r="K101" s="1" t="s">
        <v>280</v>
      </c>
      <c r="L101" s="1" t="s">
        <v>280</v>
      </c>
      <c r="M101" s="1" t="s">
        <v>10</v>
      </c>
      <c r="N101" s="4">
        <v>400000</v>
      </c>
      <c r="O101" s="4">
        <v>400000</v>
      </c>
      <c r="P101" s="4">
        <v>400000</v>
      </c>
      <c r="Q101" s="4"/>
      <c r="R101" s="4"/>
    </row>
    <row r="102" spans="1:19" x14ac:dyDescent="0.25">
      <c r="A102" s="2" t="s">
        <v>94</v>
      </c>
      <c r="B102" s="2">
        <v>5512</v>
      </c>
      <c r="C102" s="3">
        <v>5156</v>
      </c>
      <c r="D102" s="1" t="s">
        <v>96</v>
      </c>
      <c r="E102" s="1">
        <v>0</v>
      </c>
      <c r="F102" s="1">
        <v>720</v>
      </c>
      <c r="G102" s="1">
        <v>0</v>
      </c>
      <c r="H102" s="1">
        <v>7</v>
      </c>
      <c r="I102" s="1" t="s">
        <v>20</v>
      </c>
      <c r="J102" s="1" t="s">
        <v>20</v>
      </c>
      <c r="K102" s="1" t="s">
        <v>280</v>
      </c>
      <c r="L102" s="1" t="s">
        <v>280</v>
      </c>
      <c r="M102" s="1" t="s">
        <v>10</v>
      </c>
      <c r="N102" s="4">
        <v>100000</v>
      </c>
      <c r="O102" s="4">
        <v>100000</v>
      </c>
      <c r="P102" s="4">
        <v>100000</v>
      </c>
      <c r="Q102" s="4"/>
      <c r="R102" s="4"/>
    </row>
    <row r="103" spans="1:19" x14ac:dyDescent="0.25">
      <c r="A103" s="2" t="s">
        <v>94</v>
      </c>
      <c r="B103" s="2">
        <v>5512</v>
      </c>
      <c r="C103" s="3">
        <v>5171</v>
      </c>
      <c r="D103" s="1" t="s">
        <v>97</v>
      </c>
      <c r="E103" s="1">
        <v>0</v>
      </c>
      <c r="F103" s="1">
        <v>720</v>
      </c>
      <c r="G103" s="1">
        <v>0</v>
      </c>
      <c r="H103" s="1">
        <v>7</v>
      </c>
      <c r="I103" s="1" t="s">
        <v>20</v>
      </c>
      <c r="J103" s="1" t="s">
        <v>20</v>
      </c>
      <c r="K103" s="1" t="s">
        <v>280</v>
      </c>
      <c r="L103" s="1" t="s">
        <v>280</v>
      </c>
      <c r="M103" s="1" t="s">
        <v>10</v>
      </c>
      <c r="N103" s="4">
        <v>100000</v>
      </c>
      <c r="O103" s="4">
        <v>100000</v>
      </c>
      <c r="P103" s="4">
        <v>100000</v>
      </c>
      <c r="Q103" s="4"/>
      <c r="R103" s="4"/>
    </row>
    <row r="104" spans="1:19" s="138" customFormat="1" x14ac:dyDescent="0.25">
      <c r="A104" s="2" t="s">
        <v>94</v>
      </c>
      <c r="B104" s="2">
        <v>5512</v>
      </c>
      <c r="C104" s="3">
        <v>5171</v>
      </c>
      <c r="D104" s="1" t="s">
        <v>335</v>
      </c>
      <c r="E104" s="1">
        <v>81</v>
      </c>
      <c r="F104" s="1">
        <v>720</v>
      </c>
      <c r="G104" s="1">
        <v>0</v>
      </c>
      <c r="H104" s="1">
        <v>7</v>
      </c>
      <c r="I104" s="1" t="s">
        <v>20</v>
      </c>
      <c r="J104" s="1" t="s">
        <v>20</v>
      </c>
      <c r="K104" s="1" t="s">
        <v>385</v>
      </c>
      <c r="L104" s="1" t="s">
        <v>358</v>
      </c>
      <c r="M104" s="1" t="s">
        <v>10</v>
      </c>
      <c r="N104" s="4">
        <v>0</v>
      </c>
      <c r="O104" s="4">
        <v>209000</v>
      </c>
      <c r="P104" s="4">
        <v>0</v>
      </c>
      <c r="Q104" s="4"/>
      <c r="R104" s="4"/>
    </row>
    <row r="105" spans="1:19" x14ac:dyDescent="0.25">
      <c r="A105" s="2" t="s">
        <v>94</v>
      </c>
      <c r="B105" s="2">
        <v>5512</v>
      </c>
      <c r="C105" s="3">
        <v>6121</v>
      </c>
      <c r="D105" s="1" t="s">
        <v>98</v>
      </c>
      <c r="E105" s="1">
        <v>0</v>
      </c>
      <c r="F105" s="1">
        <v>720</v>
      </c>
      <c r="G105" s="1">
        <v>0</v>
      </c>
      <c r="H105" s="1">
        <v>7</v>
      </c>
      <c r="I105" s="1" t="s">
        <v>20</v>
      </c>
      <c r="J105" s="1" t="s">
        <v>20</v>
      </c>
      <c r="K105" s="1" t="s">
        <v>280</v>
      </c>
      <c r="L105" s="1" t="s">
        <v>280</v>
      </c>
      <c r="M105" s="1" t="s">
        <v>13</v>
      </c>
      <c r="N105" s="4">
        <v>0</v>
      </c>
      <c r="O105" s="4">
        <v>0</v>
      </c>
      <c r="P105" s="4">
        <v>0</v>
      </c>
      <c r="Q105" s="4"/>
      <c r="R105" s="4"/>
    </row>
    <row r="106" spans="1:19" s="138" customFormat="1" x14ac:dyDescent="0.25">
      <c r="A106" s="2" t="s">
        <v>94</v>
      </c>
      <c r="B106" s="2">
        <v>5512</v>
      </c>
      <c r="C106" s="3">
        <v>5171</v>
      </c>
      <c r="D106" s="1" t="s">
        <v>368</v>
      </c>
      <c r="E106" s="1">
        <v>14004</v>
      </c>
      <c r="F106" s="1">
        <v>720</v>
      </c>
      <c r="G106" s="1">
        <v>0</v>
      </c>
      <c r="H106" s="1">
        <v>7</v>
      </c>
      <c r="I106" s="1" t="s">
        <v>20</v>
      </c>
      <c r="J106" s="1" t="s">
        <v>20</v>
      </c>
      <c r="K106" s="1" t="s">
        <v>385</v>
      </c>
      <c r="L106" s="1" t="s">
        <v>358</v>
      </c>
      <c r="M106" s="1" t="s">
        <v>10</v>
      </c>
      <c r="N106" s="4">
        <v>0</v>
      </c>
      <c r="O106" s="4">
        <v>60600</v>
      </c>
      <c r="P106" s="4">
        <v>0</v>
      </c>
      <c r="Q106" s="4"/>
      <c r="R106" s="4"/>
    </row>
    <row r="107" spans="1:19" x14ac:dyDescent="0.25">
      <c r="A107" s="2" t="s">
        <v>100</v>
      </c>
      <c r="B107" s="2">
        <v>6112</v>
      </c>
      <c r="C107" s="3">
        <v>5023</v>
      </c>
      <c r="D107" s="1" t="s">
        <v>99</v>
      </c>
      <c r="E107" s="1">
        <v>0</v>
      </c>
      <c r="F107" s="1">
        <v>910</v>
      </c>
      <c r="G107" s="1">
        <v>0</v>
      </c>
      <c r="H107" s="1">
        <v>9</v>
      </c>
      <c r="I107" s="1" t="s">
        <v>350</v>
      </c>
      <c r="J107" s="1" t="s">
        <v>350</v>
      </c>
      <c r="K107" s="1" t="s">
        <v>280</v>
      </c>
      <c r="L107" s="1" t="s">
        <v>280</v>
      </c>
      <c r="M107" s="1" t="s">
        <v>10</v>
      </c>
      <c r="N107" s="4">
        <v>5840000</v>
      </c>
      <c r="O107" s="4">
        <v>5840000</v>
      </c>
      <c r="P107" s="4">
        <v>5840000</v>
      </c>
      <c r="Q107" s="4">
        <f>SUM(O107:O108)</f>
        <v>7470000</v>
      </c>
      <c r="R107" s="4">
        <f>SUM(P107:P108)</f>
        <v>7470000</v>
      </c>
    </row>
    <row r="108" spans="1:19" x14ac:dyDescent="0.25">
      <c r="A108" s="2" t="s">
        <v>100</v>
      </c>
      <c r="B108" s="2">
        <v>6112</v>
      </c>
      <c r="C108" s="3">
        <v>5031</v>
      </c>
      <c r="D108" s="1" t="s">
        <v>101</v>
      </c>
      <c r="E108" s="1">
        <v>0</v>
      </c>
      <c r="F108" s="1">
        <v>910</v>
      </c>
      <c r="G108" s="1">
        <v>0</v>
      </c>
      <c r="H108" s="1">
        <v>9</v>
      </c>
      <c r="I108" s="1" t="s">
        <v>350</v>
      </c>
      <c r="J108" s="1" t="s">
        <v>350</v>
      </c>
      <c r="K108" s="1" t="s">
        <v>280</v>
      </c>
      <c r="L108" s="1" t="s">
        <v>280</v>
      </c>
      <c r="M108" s="1" t="s">
        <v>10</v>
      </c>
      <c r="N108" s="4">
        <v>1630000</v>
      </c>
      <c r="O108" s="4">
        <v>1630000</v>
      </c>
      <c r="P108" s="4">
        <v>1630000</v>
      </c>
      <c r="Q108" s="4"/>
      <c r="R108" s="4"/>
    </row>
    <row r="109" spans="1:19" x14ac:dyDescent="0.25">
      <c r="A109" s="2" t="s">
        <v>103</v>
      </c>
      <c r="B109" s="2">
        <v>6118</v>
      </c>
      <c r="C109" s="3">
        <v>5021</v>
      </c>
      <c r="D109" s="11" t="s">
        <v>102</v>
      </c>
      <c r="E109" s="1">
        <v>0</v>
      </c>
      <c r="F109" s="1">
        <v>910</v>
      </c>
      <c r="G109" s="1">
        <v>0</v>
      </c>
      <c r="H109" s="1">
        <v>9</v>
      </c>
      <c r="I109" s="1" t="s">
        <v>350</v>
      </c>
      <c r="J109" s="1" t="s">
        <v>350</v>
      </c>
      <c r="K109" s="1" t="s">
        <v>385</v>
      </c>
      <c r="L109" s="1" t="s">
        <v>358</v>
      </c>
      <c r="M109" s="1" t="s">
        <v>10</v>
      </c>
      <c r="N109" s="4">
        <v>0</v>
      </c>
      <c r="O109" s="4">
        <v>0</v>
      </c>
      <c r="P109" s="4">
        <v>0</v>
      </c>
      <c r="Q109" s="4">
        <f>SUM(O109)</f>
        <v>0</v>
      </c>
      <c r="R109" s="4">
        <f>SUM(P109)</f>
        <v>0</v>
      </c>
    </row>
    <row r="110" spans="1:19" x14ac:dyDescent="0.25">
      <c r="A110" s="2" t="s">
        <v>289</v>
      </c>
      <c r="B110" s="2">
        <v>6117</v>
      </c>
      <c r="C110" s="3">
        <v>5021</v>
      </c>
      <c r="D110" s="11" t="s">
        <v>288</v>
      </c>
      <c r="E110" s="1">
        <v>98348</v>
      </c>
      <c r="F110" s="1">
        <v>910</v>
      </c>
      <c r="G110" s="1">
        <v>0</v>
      </c>
      <c r="H110" s="1">
        <v>9</v>
      </c>
      <c r="I110" s="1" t="s">
        <v>350</v>
      </c>
      <c r="J110" s="1" t="s">
        <v>350</v>
      </c>
      <c r="K110" s="1" t="s">
        <v>385</v>
      </c>
      <c r="L110" s="1" t="s">
        <v>358</v>
      </c>
      <c r="M110" s="1" t="s">
        <v>10</v>
      </c>
      <c r="N110" s="4">
        <v>0</v>
      </c>
      <c r="O110" s="4">
        <v>212000</v>
      </c>
      <c r="P110" s="4">
        <v>0</v>
      </c>
      <c r="Q110" s="4">
        <f>SUM(O110)</f>
        <v>212000</v>
      </c>
      <c r="R110" s="4">
        <f>SUM(P110)</f>
        <v>0</v>
      </c>
    </row>
    <row r="111" spans="1:19" x14ac:dyDescent="0.25">
      <c r="A111" s="2" t="s">
        <v>105</v>
      </c>
      <c r="B111" s="2">
        <v>6171</v>
      </c>
      <c r="C111" s="3">
        <v>5011</v>
      </c>
      <c r="D111" s="1" t="s">
        <v>104</v>
      </c>
      <c r="E111" s="1">
        <v>0</v>
      </c>
      <c r="F111" s="1">
        <v>910</v>
      </c>
      <c r="G111" s="1">
        <v>0</v>
      </c>
      <c r="H111" s="1">
        <v>9</v>
      </c>
      <c r="I111" s="1" t="s">
        <v>350</v>
      </c>
      <c r="J111" s="1" t="s">
        <v>350</v>
      </c>
      <c r="K111" s="1" t="s">
        <v>280</v>
      </c>
      <c r="L111" s="1" t="s">
        <v>280</v>
      </c>
      <c r="M111" s="1" t="s">
        <v>10</v>
      </c>
      <c r="N111" s="4">
        <v>32200000</v>
      </c>
      <c r="O111" s="4">
        <v>32200000</v>
      </c>
      <c r="P111" s="4">
        <v>34500000</v>
      </c>
      <c r="Q111" s="4">
        <f>SUM(O111:O139)</f>
        <v>58281900</v>
      </c>
      <c r="R111" s="4">
        <f>SUM(P111:P138)</f>
        <v>72195000</v>
      </c>
      <c r="S111" s="140">
        <f>SUM(P111:P133)-P132</f>
        <v>53855000</v>
      </c>
    </row>
    <row r="112" spans="1:19" s="138" customFormat="1" x14ac:dyDescent="0.25">
      <c r="A112" s="2" t="s">
        <v>105</v>
      </c>
      <c r="B112" s="2">
        <v>6171</v>
      </c>
      <c r="C112" s="3">
        <v>5011</v>
      </c>
      <c r="D112" s="1" t="s">
        <v>323</v>
      </c>
      <c r="E112" s="1">
        <v>13024</v>
      </c>
      <c r="F112" s="1">
        <v>910</v>
      </c>
      <c r="G112" s="1">
        <v>0</v>
      </c>
      <c r="H112" s="1">
        <v>9</v>
      </c>
      <c r="I112" s="1" t="s">
        <v>350</v>
      </c>
      <c r="J112" s="1" t="s">
        <v>350</v>
      </c>
      <c r="K112" s="1" t="s">
        <v>385</v>
      </c>
      <c r="L112" s="1" t="s">
        <v>358</v>
      </c>
      <c r="M112" s="1" t="s">
        <v>10</v>
      </c>
      <c r="N112" s="4">
        <v>0</v>
      </c>
      <c r="O112" s="4">
        <v>2513400</v>
      </c>
      <c r="P112" s="4">
        <v>0</v>
      </c>
      <c r="Q112" s="4"/>
      <c r="R112" s="4"/>
    </row>
    <row r="113" spans="1:20" x14ac:dyDescent="0.25">
      <c r="A113" s="2" t="s">
        <v>105</v>
      </c>
      <c r="B113" s="2">
        <v>6171</v>
      </c>
      <c r="C113" s="3">
        <v>5021</v>
      </c>
      <c r="D113" s="1" t="s">
        <v>106</v>
      </c>
      <c r="E113" s="1">
        <v>0</v>
      </c>
      <c r="F113" s="1">
        <v>910</v>
      </c>
      <c r="G113" s="1">
        <v>0</v>
      </c>
      <c r="H113" s="1">
        <v>9</v>
      </c>
      <c r="I113" s="1" t="s">
        <v>350</v>
      </c>
      <c r="J113" s="1" t="s">
        <v>350</v>
      </c>
      <c r="K113" s="1" t="s">
        <v>280</v>
      </c>
      <c r="L113" s="1" t="s">
        <v>280</v>
      </c>
      <c r="M113" s="1" t="s">
        <v>10</v>
      </c>
      <c r="N113" s="4">
        <v>1340000</v>
      </c>
      <c r="O113" s="4">
        <v>1340000</v>
      </c>
      <c r="P113" s="4">
        <v>1398000</v>
      </c>
      <c r="Q113" s="4"/>
      <c r="R113" s="4"/>
    </row>
    <row r="114" spans="1:20" x14ac:dyDescent="0.25">
      <c r="A114" s="2" t="s">
        <v>105</v>
      </c>
      <c r="B114" s="2">
        <v>6171</v>
      </c>
      <c r="C114" s="3">
        <v>5031</v>
      </c>
      <c r="D114" s="1" t="s">
        <v>107</v>
      </c>
      <c r="E114" s="1">
        <v>0</v>
      </c>
      <c r="F114" s="1">
        <v>910</v>
      </c>
      <c r="G114" s="1">
        <v>0</v>
      </c>
      <c r="H114" s="1">
        <v>9</v>
      </c>
      <c r="I114" s="1" t="s">
        <v>350</v>
      </c>
      <c r="J114" s="1" t="s">
        <v>350</v>
      </c>
      <c r="K114" s="1" t="s">
        <v>280</v>
      </c>
      <c r="L114" s="1" t="s">
        <v>280</v>
      </c>
      <c r="M114" s="1" t="s">
        <v>10</v>
      </c>
      <c r="N114" s="4">
        <v>8390000</v>
      </c>
      <c r="O114" s="4">
        <v>8390000</v>
      </c>
      <c r="P114" s="4">
        <v>8751000</v>
      </c>
      <c r="Q114" s="4"/>
      <c r="R114" s="4"/>
    </row>
    <row r="115" spans="1:20" x14ac:dyDescent="0.25">
      <c r="A115" s="2" t="s">
        <v>105</v>
      </c>
      <c r="B115" s="2">
        <v>6171</v>
      </c>
      <c r="C115" s="3">
        <v>5032</v>
      </c>
      <c r="D115" s="1" t="s">
        <v>108</v>
      </c>
      <c r="E115" s="1">
        <v>0</v>
      </c>
      <c r="F115" s="1">
        <v>910</v>
      </c>
      <c r="G115" s="1">
        <v>0</v>
      </c>
      <c r="H115" s="1">
        <v>9</v>
      </c>
      <c r="I115" s="1" t="s">
        <v>350</v>
      </c>
      <c r="J115" s="1" t="s">
        <v>350</v>
      </c>
      <c r="K115" s="1" t="s">
        <v>280</v>
      </c>
      <c r="L115" s="1" t="s">
        <v>280</v>
      </c>
      <c r="M115" s="1" t="s">
        <v>10</v>
      </c>
      <c r="N115" s="4">
        <v>2990000</v>
      </c>
      <c r="O115" s="4">
        <v>2990000</v>
      </c>
      <c r="P115" s="4">
        <v>3118000</v>
      </c>
      <c r="Q115" s="4"/>
      <c r="R115" s="4"/>
    </row>
    <row r="116" spans="1:20" x14ac:dyDescent="0.25">
      <c r="A116" s="2" t="s">
        <v>105</v>
      </c>
      <c r="B116" s="2">
        <v>6171</v>
      </c>
      <c r="C116" s="3">
        <v>5424</v>
      </c>
      <c r="D116" s="1" t="s">
        <v>109</v>
      </c>
      <c r="E116" s="1">
        <v>0</v>
      </c>
      <c r="F116" s="1">
        <v>910</v>
      </c>
      <c r="G116" s="1">
        <v>0</v>
      </c>
      <c r="H116" s="1">
        <v>9</v>
      </c>
      <c r="I116" s="1" t="s">
        <v>350</v>
      </c>
      <c r="J116" s="1" t="s">
        <v>350</v>
      </c>
      <c r="K116" s="1" t="s">
        <v>280</v>
      </c>
      <c r="L116" s="1" t="s">
        <v>280</v>
      </c>
      <c r="M116" s="1" t="s">
        <v>10</v>
      </c>
      <c r="N116" s="4">
        <v>230000</v>
      </c>
      <c r="O116" s="4">
        <v>230000</v>
      </c>
      <c r="P116" s="4">
        <v>230000</v>
      </c>
      <c r="Q116" s="4"/>
      <c r="R116" s="4"/>
    </row>
    <row r="117" spans="1:20" x14ac:dyDescent="0.25">
      <c r="A117" s="2" t="s">
        <v>105</v>
      </c>
      <c r="B117" s="2">
        <v>6171</v>
      </c>
      <c r="C117" s="3">
        <v>5038</v>
      </c>
      <c r="D117" s="1" t="s">
        <v>110</v>
      </c>
      <c r="E117" s="1">
        <v>0</v>
      </c>
      <c r="F117" s="1">
        <v>910</v>
      </c>
      <c r="G117" s="1">
        <v>0</v>
      </c>
      <c r="H117" s="1">
        <v>9</v>
      </c>
      <c r="I117" s="1" t="s">
        <v>350</v>
      </c>
      <c r="J117" s="1" t="s">
        <v>350</v>
      </c>
      <c r="K117" s="1" t="s">
        <v>280</v>
      </c>
      <c r="L117" s="1" t="s">
        <v>280</v>
      </c>
      <c r="M117" s="1" t="s">
        <v>10</v>
      </c>
      <c r="N117" s="4">
        <v>170000</v>
      </c>
      <c r="O117" s="4">
        <v>170000</v>
      </c>
      <c r="P117" s="4">
        <v>178000</v>
      </c>
      <c r="Q117" s="4"/>
      <c r="R117" s="4"/>
    </row>
    <row r="118" spans="1:20" x14ac:dyDescent="0.25">
      <c r="A118" s="2" t="s">
        <v>105</v>
      </c>
      <c r="B118" s="2">
        <v>6171</v>
      </c>
      <c r="C118" s="3">
        <v>5136</v>
      </c>
      <c r="D118" s="1" t="s">
        <v>111</v>
      </c>
      <c r="E118" s="1">
        <v>0</v>
      </c>
      <c r="F118" s="1">
        <v>910</v>
      </c>
      <c r="G118" s="1">
        <v>0</v>
      </c>
      <c r="H118" s="1">
        <v>9</v>
      </c>
      <c r="I118" s="1" t="s">
        <v>350</v>
      </c>
      <c r="J118" s="1" t="s">
        <v>350</v>
      </c>
      <c r="K118" s="1" t="s">
        <v>280</v>
      </c>
      <c r="L118" s="1" t="s">
        <v>280</v>
      </c>
      <c r="M118" s="1" t="s">
        <v>10</v>
      </c>
      <c r="N118" s="4">
        <v>40000</v>
      </c>
      <c r="O118" s="4">
        <v>40000</v>
      </c>
      <c r="P118" s="4">
        <v>40000</v>
      </c>
      <c r="Q118" s="4"/>
      <c r="R118" s="4"/>
      <c r="T118" s="178"/>
    </row>
    <row r="119" spans="1:20" x14ac:dyDescent="0.25">
      <c r="A119" s="2" t="s">
        <v>105</v>
      </c>
      <c r="B119" s="2">
        <v>6171</v>
      </c>
      <c r="C119" s="3">
        <v>5137</v>
      </c>
      <c r="D119" s="1" t="s">
        <v>112</v>
      </c>
      <c r="E119" s="1">
        <v>0</v>
      </c>
      <c r="F119" s="1">
        <v>910</v>
      </c>
      <c r="G119" s="1">
        <v>0</v>
      </c>
      <c r="H119" s="1">
        <v>9</v>
      </c>
      <c r="I119" s="1" t="s">
        <v>350</v>
      </c>
      <c r="J119" s="1" t="s">
        <v>350</v>
      </c>
      <c r="K119" s="1" t="s">
        <v>280</v>
      </c>
      <c r="L119" s="1" t="s">
        <v>280</v>
      </c>
      <c r="M119" s="1" t="s">
        <v>10</v>
      </c>
      <c r="N119" s="4">
        <v>250000</v>
      </c>
      <c r="O119" s="4">
        <v>1250000</v>
      </c>
      <c r="P119" s="4">
        <v>500000</v>
      </c>
      <c r="Q119" s="4"/>
      <c r="R119" s="4"/>
      <c r="T119" s="179"/>
    </row>
    <row r="120" spans="1:20" x14ac:dyDescent="0.25">
      <c r="A120" s="2" t="s">
        <v>105</v>
      </c>
      <c r="B120" s="2">
        <v>6171</v>
      </c>
      <c r="C120" s="3">
        <v>5139</v>
      </c>
      <c r="D120" s="1" t="s">
        <v>113</v>
      </c>
      <c r="E120" s="1">
        <v>0</v>
      </c>
      <c r="F120" s="1">
        <v>910</v>
      </c>
      <c r="G120" s="1">
        <v>0</v>
      </c>
      <c r="H120" s="1">
        <v>9</v>
      </c>
      <c r="I120" s="1" t="s">
        <v>350</v>
      </c>
      <c r="J120" s="1" t="s">
        <v>350</v>
      </c>
      <c r="K120" s="1" t="s">
        <v>280</v>
      </c>
      <c r="L120" s="1" t="s">
        <v>280</v>
      </c>
      <c r="M120" s="1" t="s">
        <v>10</v>
      </c>
      <c r="N120" s="4">
        <v>590000</v>
      </c>
      <c r="O120" s="4">
        <v>590000</v>
      </c>
      <c r="P120" s="4">
        <v>600000</v>
      </c>
      <c r="Q120" s="4"/>
      <c r="R120" s="4"/>
      <c r="T120" s="178"/>
    </row>
    <row r="121" spans="1:20" x14ac:dyDescent="0.25">
      <c r="A121" s="2" t="s">
        <v>105</v>
      </c>
      <c r="B121" s="2">
        <v>6171</v>
      </c>
      <c r="C121" s="3">
        <v>5156</v>
      </c>
      <c r="D121" s="1" t="s">
        <v>96</v>
      </c>
      <c r="E121" s="1">
        <v>0</v>
      </c>
      <c r="F121" s="1">
        <v>910</v>
      </c>
      <c r="G121" s="1">
        <v>0</v>
      </c>
      <c r="H121" s="1">
        <v>9</v>
      </c>
      <c r="I121" s="1" t="s">
        <v>350</v>
      </c>
      <c r="J121" s="1" t="s">
        <v>350</v>
      </c>
      <c r="K121" s="1" t="s">
        <v>280</v>
      </c>
      <c r="L121" s="1" t="s">
        <v>280</v>
      </c>
      <c r="M121" s="1" t="s">
        <v>10</v>
      </c>
      <c r="N121" s="4">
        <v>170000</v>
      </c>
      <c r="O121" s="4">
        <v>170000</v>
      </c>
      <c r="P121" s="4">
        <v>100000</v>
      </c>
      <c r="Q121" s="4"/>
      <c r="R121" s="4"/>
      <c r="T121" s="179"/>
    </row>
    <row r="122" spans="1:20" x14ac:dyDescent="0.25">
      <c r="A122" s="2" t="s">
        <v>105</v>
      </c>
      <c r="B122" s="2">
        <v>6171</v>
      </c>
      <c r="C122" s="3">
        <v>5161</v>
      </c>
      <c r="D122" s="1" t="s">
        <v>114</v>
      </c>
      <c r="E122" s="1">
        <v>0</v>
      </c>
      <c r="F122" s="1">
        <v>910</v>
      </c>
      <c r="G122" s="1">
        <v>0</v>
      </c>
      <c r="H122" s="1">
        <v>9</v>
      </c>
      <c r="I122" s="1" t="s">
        <v>350</v>
      </c>
      <c r="J122" s="1" t="s">
        <v>350</v>
      </c>
      <c r="K122" s="1" t="s">
        <v>280</v>
      </c>
      <c r="L122" s="1" t="s">
        <v>280</v>
      </c>
      <c r="M122" s="1" t="s">
        <v>10</v>
      </c>
      <c r="N122" s="4">
        <v>290000</v>
      </c>
      <c r="O122" s="4">
        <v>290000</v>
      </c>
      <c r="P122" s="4">
        <v>200000</v>
      </c>
      <c r="Q122" s="4"/>
      <c r="R122" s="4"/>
      <c r="T122" s="178"/>
    </row>
    <row r="123" spans="1:20" x14ac:dyDescent="0.25">
      <c r="A123" s="2" t="s">
        <v>105</v>
      </c>
      <c r="B123" s="2">
        <v>6171</v>
      </c>
      <c r="C123" s="3">
        <v>5162</v>
      </c>
      <c r="D123" s="1" t="s">
        <v>115</v>
      </c>
      <c r="E123" s="1">
        <v>0</v>
      </c>
      <c r="F123" s="1">
        <v>910</v>
      </c>
      <c r="G123" s="1">
        <v>0</v>
      </c>
      <c r="H123" s="1">
        <v>9</v>
      </c>
      <c r="I123" s="1" t="s">
        <v>350</v>
      </c>
      <c r="J123" s="1" t="s">
        <v>350</v>
      </c>
      <c r="K123" s="1" t="s">
        <v>280</v>
      </c>
      <c r="L123" s="1" t="s">
        <v>280</v>
      </c>
      <c r="M123" s="1" t="s">
        <v>10</v>
      </c>
      <c r="N123" s="4">
        <v>510000</v>
      </c>
      <c r="O123" s="4">
        <v>510000</v>
      </c>
      <c r="P123" s="4">
        <v>550000</v>
      </c>
      <c r="Q123" s="4"/>
      <c r="R123" s="4"/>
      <c r="T123" s="179"/>
    </row>
    <row r="124" spans="1:20" x14ac:dyDescent="0.25">
      <c r="A124" s="2" t="s">
        <v>105</v>
      </c>
      <c r="B124" s="2">
        <v>6171</v>
      </c>
      <c r="C124" s="3">
        <v>5164</v>
      </c>
      <c r="D124" s="1" t="s">
        <v>116</v>
      </c>
      <c r="E124" s="1">
        <v>0</v>
      </c>
      <c r="F124" s="1">
        <v>910</v>
      </c>
      <c r="G124" s="1">
        <v>0</v>
      </c>
      <c r="H124" s="1">
        <v>9</v>
      </c>
      <c r="I124" s="1" t="s">
        <v>350</v>
      </c>
      <c r="J124" s="1" t="s">
        <v>350</v>
      </c>
      <c r="K124" s="1" t="s">
        <v>280</v>
      </c>
      <c r="L124" s="1" t="s">
        <v>280</v>
      </c>
      <c r="M124" s="1" t="s">
        <v>10</v>
      </c>
      <c r="N124" s="12">
        <v>40000</v>
      </c>
      <c r="O124" s="12">
        <v>40000</v>
      </c>
      <c r="P124" s="12">
        <v>160000</v>
      </c>
      <c r="Q124" s="12"/>
      <c r="R124" s="12"/>
      <c r="T124" s="180"/>
    </row>
    <row r="125" spans="1:20" x14ac:dyDescent="0.25">
      <c r="A125" s="2" t="s">
        <v>105</v>
      </c>
      <c r="B125" s="2">
        <v>6171</v>
      </c>
      <c r="C125" s="3">
        <v>5166</v>
      </c>
      <c r="D125" s="1" t="s">
        <v>117</v>
      </c>
      <c r="E125" s="1">
        <v>0</v>
      </c>
      <c r="F125" s="1">
        <v>910</v>
      </c>
      <c r="G125" s="1">
        <v>0</v>
      </c>
      <c r="H125" s="1">
        <v>9</v>
      </c>
      <c r="I125" s="1" t="s">
        <v>350</v>
      </c>
      <c r="J125" s="1" t="s">
        <v>350</v>
      </c>
      <c r="K125" s="1" t="s">
        <v>280</v>
      </c>
      <c r="L125" s="1" t="s">
        <v>280</v>
      </c>
      <c r="M125" s="1" t="s">
        <v>10</v>
      </c>
      <c r="N125" s="4">
        <v>230000</v>
      </c>
      <c r="O125" s="4">
        <v>230000</v>
      </c>
      <c r="P125" s="4">
        <v>550000</v>
      </c>
      <c r="Q125" s="4"/>
      <c r="R125" s="4"/>
      <c r="T125" s="179"/>
    </row>
    <row r="126" spans="1:20" x14ac:dyDescent="0.25">
      <c r="A126" s="2" t="s">
        <v>105</v>
      </c>
      <c r="B126" s="2">
        <v>6171</v>
      </c>
      <c r="C126" s="3">
        <v>5167</v>
      </c>
      <c r="D126" s="1" t="s">
        <v>118</v>
      </c>
      <c r="E126" s="1">
        <v>0</v>
      </c>
      <c r="F126" s="1">
        <v>910</v>
      </c>
      <c r="G126" s="1">
        <v>0</v>
      </c>
      <c r="H126" s="1">
        <v>9</v>
      </c>
      <c r="I126" s="1" t="s">
        <v>350</v>
      </c>
      <c r="J126" s="1" t="s">
        <v>350</v>
      </c>
      <c r="K126" s="1" t="s">
        <v>280</v>
      </c>
      <c r="L126" s="1" t="s">
        <v>280</v>
      </c>
      <c r="M126" s="1" t="s">
        <v>10</v>
      </c>
      <c r="N126" s="4">
        <v>570000</v>
      </c>
      <c r="O126" s="4">
        <v>611900</v>
      </c>
      <c r="P126" s="4">
        <v>400000</v>
      </c>
      <c r="Q126" s="4"/>
      <c r="R126" s="4"/>
      <c r="T126" s="178"/>
    </row>
    <row r="127" spans="1:20" s="138" customFormat="1" x14ac:dyDescent="0.25">
      <c r="A127" s="2" t="s">
        <v>105</v>
      </c>
      <c r="B127" s="2">
        <v>6171</v>
      </c>
      <c r="C127" s="3">
        <v>5167</v>
      </c>
      <c r="D127" s="1" t="s">
        <v>315</v>
      </c>
      <c r="E127" s="1">
        <v>0</v>
      </c>
      <c r="F127" s="1">
        <v>910</v>
      </c>
      <c r="G127" s="1">
        <v>0</v>
      </c>
      <c r="H127" s="1">
        <v>9</v>
      </c>
      <c r="I127" s="1" t="s">
        <v>350</v>
      </c>
      <c r="J127" s="1" t="s">
        <v>350</v>
      </c>
      <c r="K127" s="1" t="s">
        <v>385</v>
      </c>
      <c r="L127" s="1" t="s">
        <v>358</v>
      </c>
      <c r="M127" s="1" t="s">
        <v>10</v>
      </c>
      <c r="N127" s="4">
        <v>0</v>
      </c>
      <c r="O127" s="4">
        <v>62500</v>
      </c>
      <c r="P127" s="4">
        <v>0</v>
      </c>
      <c r="Q127" s="4"/>
      <c r="R127" s="4"/>
      <c r="T127" s="179"/>
    </row>
    <row r="128" spans="1:20" x14ac:dyDescent="0.25">
      <c r="A128" s="2" t="s">
        <v>105</v>
      </c>
      <c r="B128" s="2">
        <v>6171</v>
      </c>
      <c r="C128" s="3">
        <v>5169</v>
      </c>
      <c r="D128" s="1" t="s">
        <v>119</v>
      </c>
      <c r="E128" s="1">
        <v>0</v>
      </c>
      <c r="F128" s="1">
        <v>910</v>
      </c>
      <c r="G128" s="1">
        <v>0</v>
      </c>
      <c r="H128" s="1">
        <v>9</v>
      </c>
      <c r="I128" s="1" t="s">
        <v>350</v>
      </c>
      <c r="J128" s="1" t="s">
        <v>350</v>
      </c>
      <c r="K128" s="1" t="s">
        <v>280</v>
      </c>
      <c r="L128" s="1" t="s">
        <v>280</v>
      </c>
      <c r="M128" s="1" t="s">
        <v>10</v>
      </c>
      <c r="N128" s="4">
        <v>1900000</v>
      </c>
      <c r="O128" s="4">
        <v>1900000</v>
      </c>
      <c r="P128" s="4">
        <v>1000000</v>
      </c>
      <c r="Q128" s="4"/>
      <c r="R128" s="4"/>
      <c r="T128" s="178"/>
    </row>
    <row r="129" spans="1:20" x14ac:dyDescent="0.25">
      <c r="A129" s="2" t="s">
        <v>105</v>
      </c>
      <c r="B129" s="2">
        <v>6171</v>
      </c>
      <c r="C129" s="3">
        <v>5171</v>
      </c>
      <c r="D129" s="1" t="s">
        <v>120</v>
      </c>
      <c r="E129" s="1">
        <v>0</v>
      </c>
      <c r="F129" s="1">
        <v>910</v>
      </c>
      <c r="G129" s="1">
        <v>0</v>
      </c>
      <c r="H129" s="1">
        <v>9</v>
      </c>
      <c r="I129" s="1" t="s">
        <v>350</v>
      </c>
      <c r="J129" s="1" t="s">
        <v>350</v>
      </c>
      <c r="K129" s="1" t="s">
        <v>280</v>
      </c>
      <c r="L129" s="1" t="s">
        <v>280</v>
      </c>
      <c r="M129" s="1" t="s">
        <v>10</v>
      </c>
      <c r="N129" s="4">
        <v>110000</v>
      </c>
      <c r="O129" s="4">
        <v>110000</v>
      </c>
      <c r="P129" s="4">
        <v>100000</v>
      </c>
      <c r="Q129" s="4"/>
      <c r="R129" s="4"/>
      <c r="T129" s="179"/>
    </row>
    <row r="130" spans="1:20" x14ac:dyDescent="0.25">
      <c r="A130" s="2" t="s">
        <v>105</v>
      </c>
      <c r="B130" s="2">
        <v>6171</v>
      </c>
      <c r="C130" s="3">
        <v>5172</v>
      </c>
      <c r="D130" s="1" t="s">
        <v>121</v>
      </c>
      <c r="E130" s="1">
        <v>0</v>
      </c>
      <c r="F130" s="1">
        <v>910</v>
      </c>
      <c r="G130" s="1">
        <v>0</v>
      </c>
      <c r="H130" s="1">
        <v>9</v>
      </c>
      <c r="I130" s="1" t="s">
        <v>350</v>
      </c>
      <c r="J130" s="1" t="s">
        <v>350</v>
      </c>
      <c r="K130" s="1" t="s">
        <v>280</v>
      </c>
      <c r="L130" s="1" t="s">
        <v>280</v>
      </c>
      <c r="M130" s="1" t="s">
        <v>10</v>
      </c>
      <c r="N130" s="4">
        <v>120000</v>
      </c>
      <c r="O130" s="4">
        <v>120000</v>
      </c>
      <c r="P130" s="4">
        <v>1400000</v>
      </c>
      <c r="Q130" s="4"/>
      <c r="R130" s="4"/>
      <c r="T130" s="178"/>
    </row>
    <row r="131" spans="1:20" x14ac:dyDescent="0.25">
      <c r="A131" s="2" t="s">
        <v>105</v>
      </c>
      <c r="B131" s="2">
        <v>6171</v>
      </c>
      <c r="C131" s="3">
        <v>5173</v>
      </c>
      <c r="D131" s="1" t="s">
        <v>122</v>
      </c>
      <c r="E131" s="1">
        <v>0</v>
      </c>
      <c r="F131" s="1">
        <v>910</v>
      </c>
      <c r="G131" s="1">
        <v>0</v>
      </c>
      <c r="H131" s="1">
        <v>9</v>
      </c>
      <c r="I131" s="1" t="s">
        <v>350</v>
      </c>
      <c r="J131" s="1" t="s">
        <v>350</v>
      </c>
      <c r="K131" s="1" t="s">
        <v>280</v>
      </c>
      <c r="L131" s="1" t="s">
        <v>280</v>
      </c>
      <c r="M131" s="1" t="s">
        <v>10</v>
      </c>
      <c r="N131" s="4">
        <v>60000</v>
      </c>
      <c r="O131" s="4">
        <v>60000</v>
      </c>
      <c r="P131" s="4">
        <v>30000</v>
      </c>
      <c r="Q131" s="4"/>
      <c r="R131" s="4"/>
      <c r="T131" s="179"/>
    </row>
    <row r="132" spans="1:20" x14ac:dyDescent="0.25">
      <c r="A132" s="2" t="s">
        <v>105</v>
      </c>
      <c r="B132" s="2">
        <v>6171</v>
      </c>
      <c r="C132" s="3">
        <v>5499</v>
      </c>
      <c r="D132" s="1" t="s">
        <v>123</v>
      </c>
      <c r="E132" s="1">
        <v>0</v>
      </c>
      <c r="F132" s="1">
        <v>910</v>
      </c>
      <c r="G132" s="1">
        <v>0</v>
      </c>
      <c r="H132" s="1">
        <v>9</v>
      </c>
      <c r="I132" s="1" t="s">
        <v>350</v>
      </c>
      <c r="J132" s="1" t="s">
        <v>350</v>
      </c>
      <c r="K132" s="1" t="s">
        <v>284</v>
      </c>
      <c r="L132" s="1" t="s">
        <v>280</v>
      </c>
      <c r="M132" s="1" t="s">
        <v>10</v>
      </c>
      <c r="N132" s="4">
        <v>3000000</v>
      </c>
      <c r="O132" s="4">
        <v>3000000</v>
      </c>
      <c r="P132" s="4">
        <v>3530000</v>
      </c>
      <c r="Q132" s="4"/>
      <c r="R132" s="4"/>
      <c r="T132" s="178"/>
    </row>
    <row r="133" spans="1:20" x14ac:dyDescent="0.25">
      <c r="A133" s="2" t="s">
        <v>105</v>
      </c>
      <c r="B133" s="2">
        <v>6171</v>
      </c>
      <c r="C133" s="3">
        <v>5199</v>
      </c>
      <c r="D133" s="1" t="s">
        <v>124</v>
      </c>
      <c r="E133" s="1">
        <v>0</v>
      </c>
      <c r="F133" s="1">
        <v>910</v>
      </c>
      <c r="G133" s="1">
        <v>0</v>
      </c>
      <c r="H133" s="1">
        <v>9</v>
      </c>
      <c r="I133" s="1" t="s">
        <v>350</v>
      </c>
      <c r="J133" s="1" t="s">
        <v>350</v>
      </c>
      <c r="K133" s="1" t="s">
        <v>280</v>
      </c>
      <c r="L133" s="1" t="s">
        <v>280</v>
      </c>
      <c r="M133" s="1" t="s">
        <v>10</v>
      </c>
      <c r="N133" s="4">
        <v>50000</v>
      </c>
      <c r="O133" s="4">
        <v>50000</v>
      </c>
      <c r="P133" s="4">
        <v>50000</v>
      </c>
      <c r="Q133" s="4"/>
      <c r="R133" s="4"/>
      <c r="T133" s="179"/>
    </row>
    <row r="134" spans="1:20" s="138" customFormat="1" x14ac:dyDescent="0.25">
      <c r="A134" s="2" t="s">
        <v>105</v>
      </c>
      <c r="B134" s="2">
        <v>6171</v>
      </c>
      <c r="C134" s="3">
        <v>6111</v>
      </c>
      <c r="D134" s="1" t="s">
        <v>356</v>
      </c>
      <c r="E134" s="1">
        <v>0</v>
      </c>
      <c r="F134" s="1">
        <v>910</v>
      </c>
      <c r="G134" s="1">
        <v>0</v>
      </c>
      <c r="H134" s="1">
        <v>9</v>
      </c>
      <c r="I134" s="1" t="s">
        <v>350</v>
      </c>
      <c r="J134" s="1" t="s">
        <v>350</v>
      </c>
      <c r="K134" s="1" t="s">
        <v>280</v>
      </c>
      <c r="L134" s="1" t="s">
        <v>280</v>
      </c>
      <c r="M134" s="1" t="s">
        <v>13</v>
      </c>
      <c r="N134" s="4">
        <v>0</v>
      </c>
      <c r="O134" s="4">
        <v>0</v>
      </c>
      <c r="P134" s="4">
        <v>750000</v>
      </c>
      <c r="Q134" s="4"/>
      <c r="R134" s="4"/>
      <c r="T134" s="179"/>
    </row>
    <row r="135" spans="1:20" s="138" customFormat="1" x14ac:dyDescent="0.25">
      <c r="A135" s="2" t="s">
        <v>105</v>
      </c>
      <c r="B135" s="2">
        <v>6171</v>
      </c>
      <c r="C135" s="3">
        <v>6122</v>
      </c>
      <c r="D135" s="1" t="s">
        <v>377</v>
      </c>
      <c r="E135" s="1">
        <v>0</v>
      </c>
      <c r="F135" s="1">
        <v>910</v>
      </c>
      <c r="G135" s="1">
        <v>0</v>
      </c>
      <c r="H135" s="1">
        <v>9</v>
      </c>
      <c r="I135" s="1" t="s">
        <v>350</v>
      </c>
      <c r="J135" s="1" t="s">
        <v>350</v>
      </c>
      <c r="K135" s="1" t="s">
        <v>280</v>
      </c>
      <c r="L135" s="1" t="s">
        <v>280</v>
      </c>
      <c r="M135" s="1" t="s">
        <v>13</v>
      </c>
      <c r="N135" s="4">
        <v>100000</v>
      </c>
      <c r="O135" s="4">
        <v>100000</v>
      </c>
      <c r="P135" s="4">
        <v>0</v>
      </c>
      <c r="Q135" s="4"/>
      <c r="R135" s="4"/>
      <c r="T135" s="179"/>
    </row>
    <row r="136" spans="1:20" x14ac:dyDescent="0.25">
      <c r="A136" s="2" t="s">
        <v>105</v>
      </c>
      <c r="B136" s="2">
        <v>6171</v>
      </c>
      <c r="C136" s="3">
        <v>6125</v>
      </c>
      <c r="D136" s="1" t="s">
        <v>357</v>
      </c>
      <c r="E136" s="1">
        <v>0</v>
      </c>
      <c r="F136" s="1">
        <v>910</v>
      </c>
      <c r="G136" s="1">
        <v>0</v>
      </c>
      <c r="H136" s="1">
        <v>9</v>
      </c>
      <c r="I136" s="1" t="s">
        <v>350</v>
      </c>
      <c r="J136" s="1" t="s">
        <v>350</v>
      </c>
      <c r="K136" s="1" t="s">
        <v>359</v>
      </c>
      <c r="L136" s="1" t="s">
        <v>358</v>
      </c>
      <c r="M136" s="1" t="s">
        <v>13</v>
      </c>
      <c r="N136" s="4">
        <v>0</v>
      </c>
      <c r="O136" s="4">
        <v>0</v>
      </c>
      <c r="P136" s="4">
        <v>13400000</v>
      </c>
      <c r="Q136" s="4"/>
      <c r="R136" s="4"/>
      <c r="T136" s="178"/>
    </row>
    <row r="137" spans="1:20" x14ac:dyDescent="0.25">
      <c r="A137" s="2" t="s">
        <v>105</v>
      </c>
      <c r="B137" s="2">
        <v>6171</v>
      </c>
      <c r="C137" s="3">
        <v>6121</v>
      </c>
      <c r="D137" s="1" t="s">
        <v>125</v>
      </c>
      <c r="E137" s="1">
        <v>0</v>
      </c>
      <c r="F137" s="1">
        <v>910</v>
      </c>
      <c r="G137" s="1">
        <v>0</v>
      </c>
      <c r="H137" s="1">
        <v>9</v>
      </c>
      <c r="I137" s="1" t="s">
        <v>350</v>
      </c>
      <c r="J137" s="1" t="s">
        <v>350</v>
      </c>
      <c r="K137" s="1" t="s">
        <v>280</v>
      </c>
      <c r="L137" s="1" t="s">
        <v>280</v>
      </c>
      <c r="M137" s="1" t="s">
        <v>13</v>
      </c>
      <c r="N137" s="4">
        <v>100000</v>
      </c>
      <c r="O137" s="4">
        <v>100000</v>
      </c>
      <c r="P137" s="4">
        <v>100000</v>
      </c>
      <c r="Q137" s="4"/>
      <c r="R137" s="4"/>
      <c r="T137" s="179"/>
    </row>
    <row r="138" spans="1:20" x14ac:dyDescent="0.25">
      <c r="A138" s="2" t="s">
        <v>105</v>
      </c>
      <c r="B138" s="2">
        <v>6171</v>
      </c>
      <c r="C138" s="3">
        <v>6125</v>
      </c>
      <c r="D138" s="1" t="s">
        <v>126</v>
      </c>
      <c r="E138" s="1">
        <v>0</v>
      </c>
      <c r="F138" s="1">
        <v>910</v>
      </c>
      <c r="G138" s="1">
        <v>0</v>
      </c>
      <c r="H138" s="1">
        <v>9</v>
      </c>
      <c r="I138" s="1" t="s">
        <v>350</v>
      </c>
      <c r="J138" s="1" t="s">
        <v>350</v>
      </c>
      <c r="K138" s="1" t="s">
        <v>280</v>
      </c>
      <c r="L138" s="1" t="s">
        <v>280</v>
      </c>
      <c r="M138" s="1" t="s">
        <v>13</v>
      </c>
      <c r="N138" s="4">
        <v>900000</v>
      </c>
      <c r="O138" s="4">
        <v>900000</v>
      </c>
      <c r="P138" s="4">
        <v>560000</v>
      </c>
      <c r="Q138" s="4"/>
      <c r="R138" s="4"/>
      <c r="T138" s="178"/>
    </row>
    <row r="139" spans="1:20" s="138" customFormat="1" x14ac:dyDescent="0.25">
      <c r="A139" s="2" t="s">
        <v>105</v>
      </c>
      <c r="B139" s="2">
        <v>6171</v>
      </c>
      <c r="C139" s="3">
        <v>6125</v>
      </c>
      <c r="D139" s="1" t="s">
        <v>364</v>
      </c>
      <c r="E139" s="1">
        <v>17526</v>
      </c>
      <c r="F139" s="1">
        <v>910</v>
      </c>
      <c r="G139" s="1">
        <v>0</v>
      </c>
      <c r="H139" s="1">
        <v>9</v>
      </c>
      <c r="I139" s="1" t="s">
        <v>350</v>
      </c>
      <c r="J139" s="1" t="s">
        <v>350</v>
      </c>
      <c r="K139" s="1" t="s">
        <v>388</v>
      </c>
      <c r="L139" s="1" t="s">
        <v>358</v>
      </c>
      <c r="M139" s="1" t="s">
        <v>13</v>
      </c>
      <c r="N139" s="4">
        <v>0</v>
      </c>
      <c r="O139" s="4">
        <v>314100</v>
      </c>
      <c r="P139" s="4">
        <v>0</v>
      </c>
    </row>
    <row r="140" spans="1:20" x14ac:dyDescent="0.25">
      <c r="A140" s="2" t="s">
        <v>105</v>
      </c>
      <c r="B140" s="2">
        <v>6171</v>
      </c>
      <c r="C140" s="3">
        <v>5139</v>
      </c>
      <c r="D140" s="1" t="s">
        <v>127</v>
      </c>
      <c r="E140" s="1">
        <v>0</v>
      </c>
      <c r="F140" s="1">
        <v>940</v>
      </c>
      <c r="G140" s="1">
        <v>0</v>
      </c>
      <c r="H140" s="1">
        <v>9</v>
      </c>
      <c r="I140" s="1" t="s">
        <v>25</v>
      </c>
      <c r="J140" s="1" t="s">
        <v>25</v>
      </c>
      <c r="K140" s="1" t="s">
        <v>280</v>
      </c>
      <c r="L140" s="1" t="s">
        <v>280</v>
      </c>
      <c r="M140" s="1" t="s">
        <v>10</v>
      </c>
      <c r="N140" s="4">
        <v>250000</v>
      </c>
      <c r="O140" s="4">
        <v>250000</v>
      </c>
      <c r="P140" s="4">
        <v>250000</v>
      </c>
      <c r="Q140" s="4">
        <f>SUM(O140:O145)</f>
        <v>4400000</v>
      </c>
      <c r="R140" s="4">
        <f>SUM(P140:P145)</f>
        <v>4400000</v>
      </c>
    </row>
    <row r="141" spans="1:20" x14ac:dyDescent="0.25">
      <c r="A141" s="2" t="s">
        <v>105</v>
      </c>
      <c r="B141" s="2">
        <v>6171</v>
      </c>
      <c r="C141" s="3">
        <v>5151</v>
      </c>
      <c r="D141" s="1" t="s">
        <v>128</v>
      </c>
      <c r="E141" s="1">
        <v>0</v>
      </c>
      <c r="F141" s="1">
        <v>940</v>
      </c>
      <c r="G141" s="1">
        <v>0</v>
      </c>
      <c r="H141" s="1">
        <v>9</v>
      </c>
      <c r="I141" s="1" t="s">
        <v>25</v>
      </c>
      <c r="J141" s="1" t="s">
        <v>25</v>
      </c>
      <c r="K141" s="1" t="s">
        <v>280</v>
      </c>
      <c r="L141" s="1" t="s">
        <v>280</v>
      </c>
      <c r="M141" s="1" t="s">
        <v>10</v>
      </c>
      <c r="N141" s="4">
        <v>200000</v>
      </c>
      <c r="O141" s="4">
        <v>200000</v>
      </c>
      <c r="P141" s="4">
        <v>200000</v>
      </c>
      <c r="Q141" s="4"/>
      <c r="R141" s="4"/>
      <c r="S141" s="140"/>
      <c r="T141" s="140"/>
    </row>
    <row r="142" spans="1:20" x14ac:dyDescent="0.25">
      <c r="A142" s="2" t="s">
        <v>105</v>
      </c>
      <c r="B142" s="2">
        <v>6171</v>
      </c>
      <c r="C142" s="3">
        <v>5152</v>
      </c>
      <c r="D142" s="1" t="s">
        <v>129</v>
      </c>
      <c r="E142" s="1">
        <v>0</v>
      </c>
      <c r="F142" s="1">
        <v>940</v>
      </c>
      <c r="G142" s="1">
        <v>0</v>
      </c>
      <c r="H142" s="1">
        <v>9</v>
      </c>
      <c r="I142" s="1" t="s">
        <v>25</v>
      </c>
      <c r="J142" s="1" t="s">
        <v>25</v>
      </c>
      <c r="K142" s="1" t="s">
        <v>280</v>
      </c>
      <c r="L142" s="1" t="s">
        <v>280</v>
      </c>
      <c r="M142" s="1" t="s">
        <v>10</v>
      </c>
      <c r="N142" s="4">
        <v>1050000</v>
      </c>
      <c r="O142" s="4">
        <v>1050000</v>
      </c>
      <c r="P142" s="4">
        <v>1050000</v>
      </c>
      <c r="Q142" s="4"/>
      <c r="R142" s="4"/>
    </row>
    <row r="143" spans="1:20" x14ac:dyDescent="0.25">
      <c r="A143" s="2" t="s">
        <v>105</v>
      </c>
      <c r="B143" s="2">
        <v>6171</v>
      </c>
      <c r="C143" s="3">
        <v>5154</v>
      </c>
      <c r="D143" s="1" t="s">
        <v>59</v>
      </c>
      <c r="E143" s="1">
        <v>0</v>
      </c>
      <c r="F143" s="1">
        <v>940</v>
      </c>
      <c r="G143" s="1">
        <v>0</v>
      </c>
      <c r="H143" s="1">
        <v>9</v>
      </c>
      <c r="I143" s="1" t="s">
        <v>25</v>
      </c>
      <c r="J143" s="1" t="s">
        <v>25</v>
      </c>
      <c r="K143" s="1" t="s">
        <v>280</v>
      </c>
      <c r="L143" s="1" t="s">
        <v>280</v>
      </c>
      <c r="M143" s="1" t="s">
        <v>10</v>
      </c>
      <c r="N143" s="4">
        <v>1200000</v>
      </c>
      <c r="O143" s="4">
        <v>1200000</v>
      </c>
      <c r="P143" s="4">
        <v>1200000</v>
      </c>
      <c r="Q143" s="4"/>
      <c r="R143" s="4"/>
    </row>
    <row r="144" spans="1:20" x14ac:dyDescent="0.25">
      <c r="A144" s="2" t="s">
        <v>105</v>
      </c>
      <c r="B144" s="2">
        <v>6171</v>
      </c>
      <c r="C144" s="3">
        <v>5171</v>
      </c>
      <c r="D144" s="1" t="s">
        <v>130</v>
      </c>
      <c r="E144" s="1">
        <v>0</v>
      </c>
      <c r="F144" s="1">
        <v>940</v>
      </c>
      <c r="G144" s="1">
        <v>0</v>
      </c>
      <c r="H144" s="1">
        <v>9</v>
      </c>
      <c r="I144" s="1" t="s">
        <v>25</v>
      </c>
      <c r="J144" s="1" t="s">
        <v>25</v>
      </c>
      <c r="K144" s="1" t="s">
        <v>280</v>
      </c>
      <c r="L144" s="1" t="s">
        <v>280</v>
      </c>
      <c r="M144" s="1" t="s">
        <v>10</v>
      </c>
      <c r="N144" s="4">
        <v>1000000</v>
      </c>
      <c r="O144" s="4">
        <v>1000000</v>
      </c>
      <c r="P144" s="4">
        <v>1000000</v>
      </c>
      <c r="Q144" s="4"/>
      <c r="R144" s="4"/>
    </row>
    <row r="145" spans="1:18" x14ac:dyDescent="0.25">
      <c r="A145" s="2" t="s">
        <v>105</v>
      </c>
      <c r="B145" s="2">
        <v>6171</v>
      </c>
      <c r="C145" s="3">
        <v>5169</v>
      </c>
      <c r="D145" s="1" t="s">
        <v>40</v>
      </c>
      <c r="E145" s="1">
        <v>0</v>
      </c>
      <c r="F145" s="1">
        <v>940</v>
      </c>
      <c r="G145" s="1">
        <v>0</v>
      </c>
      <c r="H145" s="1">
        <v>9</v>
      </c>
      <c r="I145" s="1" t="s">
        <v>25</v>
      </c>
      <c r="J145" s="1" t="s">
        <v>25</v>
      </c>
      <c r="K145" s="1" t="s">
        <v>280</v>
      </c>
      <c r="L145" s="1" t="s">
        <v>280</v>
      </c>
      <c r="M145" s="1" t="s">
        <v>10</v>
      </c>
      <c r="N145" s="4">
        <v>700000</v>
      </c>
      <c r="O145" s="4">
        <v>700000</v>
      </c>
      <c r="P145" s="4">
        <v>700000</v>
      </c>
      <c r="Q145" s="4"/>
      <c r="R145" s="4"/>
    </row>
    <row r="146" spans="1:18" x14ac:dyDescent="0.25">
      <c r="A146" s="2" t="s">
        <v>105</v>
      </c>
      <c r="B146" s="2">
        <v>6171</v>
      </c>
      <c r="C146" s="3">
        <v>5175</v>
      </c>
      <c r="D146" s="1" t="s">
        <v>131</v>
      </c>
      <c r="E146" s="1">
        <v>0</v>
      </c>
      <c r="F146" s="1">
        <v>920</v>
      </c>
      <c r="G146" s="1">
        <v>0</v>
      </c>
      <c r="H146" s="1">
        <v>9</v>
      </c>
      <c r="I146" s="1" t="s">
        <v>20</v>
      </c>
      <c r="J146" s="1" t="s">
        <v>20</v>
      </c>
      <c r="K146" s="1" t="s">
        <v>280</v>
      </c>
      <c r="L146" s="1" t="s">
        <v>280</v>
      </c>
      <c r="M146" s="1" t="s">
        <v>10</v>
      </c>
      <c r="N146" s="4">
        <v>150000</v>
      </c>
      <c r="O146" s="4">
        <v>150000</v>
      </c>
      <c r="P146" s="4">
        <v>150000</v>
      </c>
      <c r="Q146" s="4">
        <f>SUM(O146:O150)</f>
        <v>8200000</v>
      </c>
      <c r="R146" s="4">
        <f>SUM(P146:P148)</f>
        <v>350000</v>
      </c>
    </row>
    <row r="147" spans="1:18" x14ac:dyDescent="0.25">
      <c r="A147" s="2" t="s">
        <v>105</v>
      </c>
      <c r="B147" s="2">
        <v>6171</v>
      </c>
      <c r="C147" s="3">
        <v>5139</v>
      </c>
      <c r="D147" s="1" t="s">
        <v>132</v>
      </c>
      <c r="E147" s="1">
        <v>0</v>
      </c>
      <c r="F147" s="1">
        <v>920</v>
      </c>
      <c r="G147" s="1">
        <v>0</v>
      </c>
      <c r="H147" s="1">
        <v>9</v>
      </c>
      <c r="I147" s="1" t="s">
        <v>20</v>
      </c>
      <c r="J147" s="1" t="s">
        <v>20</v>
      </c>
      <c r="K147" s="1" t="s">
        <v>280</v>
      </c>
      <c r="L147" s="1" t="s">
        <v>280</v>
      </c>
      <c r="M147" s="1" t="s">
        <v>10</v>
      </c>
      <c r="N147" s="4">
        <v>200000</v>
      </c>
      <c r="O147" s="4">
        <v>400000</v>
      </c>
      <c r="P147" s="4">
        <v>200000</v>
      </c>
      <c r="Q147" s="4"/>
      <c r="R147" s="4"/>
    </row>
    <row r="148" spans="1:18" x14ac:dyDescent="0.25">
      <c r="A148" s="2" t="s">
        <v>105</v>
      </c>
      <c r="B148" s="2">
        <v>6171</v>
      </c>
      <c r="C148" s="3">
        <v>6121</v>
      </c>
      <c r="D148" s="1" t="s">
        <v>274</v>
      </c>
      <c r="E148" s="1">
        <v>0</v>
      </c>
      <c r="F148" s="1">
        <v>920</v>
      </c>
      <c r="G148" s="1">
        <v>0</v>
      </c>
      <c r="H148" s="1">
        <v>9</v>
      </c>
      <c r="I148" s="1" t="s">
        <v>20</v>
      </c>
      <c r="J148" s="1" t="s">
        <v>20</v>
      </c>
      <c r="K148" s="1" t="s">
        <v>372</v>
      </c>
      <c r="L148" s="1" t="s">
        <v>372</v>
      </c>
      <c r="M148" s="1" t="s">
        <v>13</v>
      </c>
      <c r="N148" s="4">
        <v>1450000</v>
      </c>
      <c r="O148" s="4">
        <v>350000</v>
      </c>
      <c r="P148" s="4">
        <v>0</v>
      </c>
      <c r="Q148" s="4"/>
      <c r="R148" s="4"/>
    </row>
    <row r="149" spans="1:18" s="138" customFormat="1" x14ac:dyDescent="0.25">
      <c r="A149" s="2" t="s">
        <v>105</v>
      </c>
      <c r="B149" s="2">
        <v>6171</v>
      </c>
      <c r="C149" s="3">
        <v>6121</v>
      </c>
      <c r="D149" s="1" t="s">
        <v>275</v>
      </c>
      <c r="E149" s="1">
        <v>0</v>
      </c>
      <c r="F149" s="1">
        <v>920</v>
      </c>
      <c r="G149" s="1">
        <v>0</v>
      </c>
      <c r="H149" s="1">
        <v>9</v>
      </c>
      <c r="I149" s="1" t="s">
        <v>20</v>
      </c>
      <c r="J149" s="1" t="s">
        <v>20</v>
      </c>
      <c r="K149" s="1" t="s">
        <v>372</v>
      </c>
      <c r="L149" s="1" t="s">
        <v>372</v>
      </c>
      <c r="M149" s="1" t="s">
        <v>13</v>
      </c>
      <c r="N149" s="4">
        <v>7300000</v>
      </c>
      <c r="O149" s="4">
        <v>7300000</v>
      </c>
      <c r="P149" s="4">
        <v>0</v>
      </c>
      <c r="Q149" s="4"/>
      <c r="R149" s="4"/>
    </row>
    <row r="150" spans="1:18" s="138" customFormat="1" x14ac:dyDescent="0.25">
      <c r="A150" s="2" t="s">
        <v>105</v>
      </c>
      <c r="B150" s="2">
        <v>6171</v>
      </c>
      <c r="C150" s="3">
        <v>6121</v>
      </c>
      <c r="D150" s="1" t="s">
        <v>276</v>
      </c>
      <c r="E150" s="1">
        <v>0</v>
      </c>
      <c r="F150" s="1">
        <v>920</v>
      </c>
      <c r="G150" s="1">
        <v>0</v>
      </c>
      <c r="H150" s="1">
        <v>9</v>
      </c>
      <c r="I150" s="1" t="s">
        <v>20</v>
      </c>
      <c r="J150" s="1" t="s">
        <v>20</v>
      </c>
      <c r="K150" s="1" t="s">
        <v>372</v>
      </c>
      <c r="L150" s="1" t="s">
        <v>372</v>
      </c>
      <c r="M150" s="1" t="s">
        <v>13</v>
      </c>
      <c r="N150" s="4">
        <v>1000000</v>
      </c>
      <c r="O150" s="4">
        <v>0</v>
      </c>
      <c r="P150" s="4">
        <v>3000000</v>
      </c>
      <c r="Q150" s="4"/>
      <c r="R150" s="4"/>
    </row>
    <row r="151" spans="1:18" x14ac:dyDescent="0.25">
      <c r="A151" s="2" t="s">
        <v>134</v>
      </c>
      <c r="B151" s="2">
        <v>6221</v>
      </c>
      <c r="C151" s="13">
        <v>5169</v>
      </c>
      <c r="D151" s="11" t="s">
        <v>133</v>
      </c>
      <c r="E151" s="1">
        <v>0</v>
      </c>
      <c r="F151" s="1">
        <v>920</v>
      </c>
      <c r="G151" s="1">
        <v>0</v>
      </c>
      <c r="H151" s="1">
        <v>9</v>
      </c>
      <c r="I151" s="1" t="s">
        <v>20</v>
      </c>
      <c r="J151" s="1" t="s">
        <v>20</v>
      </c>
      <c r="K151" s="1" t="s">
        <v>280</v>
      </c>
      <c r="L151" s="1" t="s">
        <v>280</v>
      </c>
      <c r="M151" s="1" t="s">
        <v>10</v>
      </c>
      <c r="N151" s="10">
        <v>0</v>
      </c>
      <c r="O151" s="10">
        <v>0</v>
      </c>
      <c r="P151" s="10">
        <v>0</v>
      </c>
      <c r="Q151" s="10">
        <f t="shared" ref="Q151:R156" si="2">SUM(O151)</f>
        <v>0</v>
      </c>
      <c r="R151" s="10">
        <f t="shared" si="2"/>
        <v>0</v>
      </c>
    </row>
    <row r="152" spans="1:18" x14ac:dyDescent="0.25">
      <c r="A152" s="2" t="s">
        <v>136</v>
      </c>
      <c r="B152" s="2">
        <v>6310</v>
      </c>
      <c r="C152" s="7">
        <v>5163</v>
      </c>
      <c r="D152" s="11" t="s">
        <v>135</v>
      </c>
      <c r="E152" s="1">
        <v>0</v>
      </c>
      <c r="F152" s="1">
        <v>1010</v>
      </c>
      <c r="G152" s="1">
        <v>0</v>
      </c>
      <c r="H152" s="1">
        <v>10</v>
      </c>
      <c r="I152" s="1" t="s">
        <v>350</v>
      </c>
      <c r="J152" s="1" t="s">
        <v>350</v>
      </c>
      <c r="K152" s="1" t="s">
        <v>280</v>
      </c>
      <c r="L152" s="1" t="s">
        <v>280</v>
      </c>
      <c r="M152" s="1" t="s">
        <v>10</v>
      </c>
      <c r="N152" s="4">
        <v>120000</v>
      </c>
      <c r="O152" s="4">
        <v>120000</v>
      </c>
      <c r="P152" s="4">
        <v>120000</v>
      </c>
      <c r="Q152" s="4">
        <f t="shared" si="2"/>
        <v>120000</v>
      </c>
      <c r="R152" s="4">
        <f t="shared" si="2"/>
        <v>120000</v>
      </c>
    </row>
    <row r="153" spans="1:18" x14ac:dyDescent="0.25">
      <c r="A153" s="2" t="s">
        <v>138</v>
      </c>
      <c r="B153" s="2">
        <v>6320</v>
      </c>
      <c r="C153" s="7">
        <v>5163</v>
      </c>
      <c r="D153" s="11" t="s">
        <v>137</v>
      </c>
      <c r="E153" s="1">
        <v>0</v>
      </c>
      <c r="F153" s="1">
        <v>1010</v>
      </c>
      <c r="G153" s="1">
        <v>0</v>
      </c>
      <c r="H153" s="1">
        <v>10</v>
      </c>
      <c r="I153" s="1" t="s">
        <v>350</v>
      </c>
      <c r="J153" s="1" t="s">
        <v>350</v>
      </c>
      <c r="K153" s="1" t="s">
        <v>280</v>
      </c>
      <c r="L153" s="1" t="s">
        <v>280</v>
      </c>
      <c r="M153" s="1" t="s">
        <v>10</v>
      </c>
      <c r="N153" s="4">
        <v>400000</v>
      </c>
      <c r="O153" s="4">
        <v>400000</v>
      </c>
      <c r="P153" s="4">
        <v>400000</v>
      </c>
      <c r="Q153" s="4">
        <f t="shared" si="2"/>
        <v>400000</v>
      </c>
      <c r="R153" s="4">
        <f t="shared" si="2"/>
        <v>400000</v>
      </c>
    </row>
    <row r="154" spans="1:18" s="138" customFormat="1" x14ac:dyDescent="0.25">
      <c r="A154" s="2" t="s">
        <v>140</v>
      </c>
      <c r="B154" s="2">
        <v>6330</v>
      </c>
      <c r="C154" s="7">
        <v>5347</v>
      </c>
      <c r="D154" s="11" t="s">
        <v>139</v>
      </c>
      <c r="E154" s="1">
        <v>0</v>
      </c>
      <c r="F154" s="1">
        <v>1010</v>
      </c>
      <c r="G154" s="1">
        <v>0</v>
      </c>
      <c r="H154" s="1">
        <v>10</v>
      </c>
      <c r="I154" s="1" t="s">
        <v>20</v>
      </c>
      <c r="J154" s="1" t="s">
        <v>20</v>
      </c>
      <c r="K154" s="1" t="s">
        <v>385</v>
      </c>
      <c r="L154" s="1" t="s">
        <v>358</v>
      </c>
      <c r="M154" s="1" t="s">
        <v>10</v>
      </c>
      <c r="N154" s="4">
        <v>0</v>
      </c>
      <c r="O154" s="4">
        <v>44600</v>
      </c>
      <c r="P154" s="4">
        <v>0</v>
      </c>
      <c r="Q154" s="4">
        <f t="shared" si="2"/>
        <v>44600</v>
      </c>
      <c r="R154" s="4">
        <f t="shared" si="2"/>
        <v>0</v>
      </c>
    </row>
    <row r="155" spans="1:18" s="138" customFormat="1" x14ac:dyDescent="0.25">
      <c r="A155" s="2" t="s">
        <v>140</v>
      </c>
      <c r="B155" s="2">
        <v>6330</v>
      </c>
      <c r="C155" s="7">
        <v>5347</v>
      </c>
      <c r="D155" s="11" t="s">
        <v>139</v>
      </c>
      <c r="E155" s="1">
        <v>0</v>
      </c>
      <c r="F155" s="1">
        <v>1010</v>
      </c>
      <c r="G155" s="1">
        <v>0</v>
      </c>
      <c r="H155" s="1">
        <v>10</v>
      </c>
      <c r="I155" s="1" t="s">
        <v>20</v>
      </c>
      <c r="J155" s="1" t="s">
        <v>20</v>
      </c>
      <c r="K155" s="1" t="s">
        <v>385</v>
      </c>
      <c r="L155" s="1" t="s">
        <v>358</v>
      </c>
      <c r="M155" s="1" t="s">
        <v>10</v>
      </c>
      <c r="N155" s="4">
        <v>0</v>
      </c>
      <c r="O155" s="4">
        <v>49800</v>
      </c>
      <c r="P155" s="4">
        <v>0</v>
      </c>
      <c r="Q155" s="4">
        <f t="shared" si="2"/>
        <v>49800</v>
      </c>
      <c r="R155" s="4">
        <f t="shared" si="2"/>
        <v>0</v>
      </c>
    </row>
    <row r="156" spans="1:18" x14ac:dyDescent="0.25">
      <c r="A156" s="2" t="s">
        <v>140</v>
      </c>
      <c r="B156" s="2">
        <v>6330</v>
      </c>
      <c r="C156" s="7">
        <v>5347</v>
      </c>
      <c r="D156" s="11" t="s">
        <v>139</v>
      </c>
      <c r="E156" s="1">
        <v>0</v>
      </c>
      <c r="F156" s="1">
        <v>1010</v>
      </c>
      <c r="G156" s="1">
        <v>0</v>
      </c>
      <c r="H156" s="1">
        <v>10</v>
      </c>
      <c r="I156" s="1" t="s">
        <v>20</v>
      </c>
      <c r="J156" s="1" t="s">
        <v>20</v>
      </c>
      <c r="K156" s="1" t="s">
        <v>385</v>
      </c>
      <c r="L156" s="1" t="s">
        <v>358</v>
      </c>
      <c r="M156" s="1" t="s">
        <v>10</v>
      </c>
      <c r="N156" s="4">
        <v>0</v>
      </c>
      <c r="O156" s="4">
        <v>399800</v>
      </c>
      <c r="P156" s="4">
        <v>0</v>
      </c>
      <c r="Q156" s="4">
        <f t="shared" si="2"/>
        <v>399800</v>
      </c>
      <c r="R156" s="4">
        <f t="shared" si="2"/>
        <v>0</v>
      </c>
    </row>
    <row r="158" spans="1:18" x14ac:dyDescent="0.25">
      <c r="N158" s="140">
        <f t="shared" ref="N158:P158" si="3">SUM(N4:N157)</f>
        <v>138657000</v>
      </c>
      <c r="O158" s="140">
        <f t="shared" si="3"/>
        <v>259971900</v>
      </c>
      <c r="P158" s="140">
        <f t="shared" si="3"/>
        <v>143062400</v>
      </c>
      <c r="Q158" s="140">
        <f>SUM(Q4:Q157)</f>
        <v>259971900</v>
      </c>
      <c r="R158" s="140">
        <f>SUM(R4:R157)</f>
        <v>140062400</v>
      </c>
    </row>
    <row r="163" spans="17:17" x14ac:dyDescent="0.25">
      <c r="Q163" s="140">
        <f>Q146+Q140+Q111</f>
        <v>70881900</v>
      </c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9"/>
  <dimension ref="A1:O56"/>
  <sheetViews>
    <sheetView topLeftCell="A3" workbookViewId="0">
      <selection activeCell="J49" sqref="J49"/>
    </sheetView>
  </sheetViews>
  <sheetFormatPr defaultRowHeight="15" x14ac:dyDescent="0.25"/>
  <cols>
    <col min="1" max="4" width="26.140625" customWidth="1"/>
    <col min="5" max="7" width="9.140625" style="37"/>
    <col min="8" max="8" width="23.5703125" customWidth="1"/>
    <col min="9" max="9" width="24.140625" customWidth="1"/>
    <col min="10" max="10" width="21" customWidth="1"/>
    <col min="11" max="11" width="11" customWidth="1"/>
    <col min="13" max="14" width="9.140625" style="138"/>
  </cols>
  <sheetData>
    <row r="1" spans="1:15" ht="15.75" x14ac:dyDescent="0.25">
      <c r="A1" s="23" t="s">
        <v>151</v>
      </c>
      <c r="G1" s="38"/>
      <c r="H1" s="24"/>
      <c r="I1" s="24"/>
      <c r="J1" s="24" t="s">
        <v>152</v>
      </c>
    </row>
    <row r="2" spans="1:15" x14ac:dyDescent="0.25">
      <c r="G2" s="38"/>
      <c r="H2" s="24"/>
      <c r="I2" s="24"/>
      <c r="J2" s="24"/>
    </row>
    <row r="3" spans="1:15" x14ac:dyDescent="0.25">
      <c r="A3" t="s">
        <v>237</v>
      </c>
      <c r="H3" s="49">
        <f>SUM(Tabulka3[Schválený rozpočet 20242])</f>
        <v>97080000</v>
      </c>
      <c r="I3" s="49">
        <f>SUM(Tabulka3[Upravený rozpočet 2024])</f>
        <v>147851900</v>
      </c>
      <c r="J3" s="49">
        <f>SUM(Tabulka3[Návrh rozpočtu 2025])</f>
        <v>115753400</v>
      </c>
    </row>
    <row r="4" spans="1:15" ht="30" x14ac:dyDescent="0.25">
      <c r="A4" t="s">
        <v>2</v>
      </c>
      <c r="B4" t="s">
        <v>176</v>
      </c>
      <c r="C4" t="s">
        <v>175</v>
      </c>
      <c r="D4" t="s">
        <v>147</v>
      </c>
      <c r="E4" s="39" t="s">
        <v>146</v>
      </c>
      <c r="F4" s="40" t="s">
        <v>148</v>
      </c>
      <c r="G4" s="41" t="s">
        <v>153</v>
      </c>
      <c r="H4" s="25" t="s">
        <v>344</v>
      </c>
      <c r="I4" s="25" t="s">
        <v>306</v>
      </c>
      <c r="J4" s="25" t="s">
        <v>343</v>
      </c>
      <c r="K4" s="176" t="s">
        <v>273</v>
      </c>
      <c r="L4" s="25" t="s">
        <v>346</v>
      </c>
      <c r="M4" s="177" t="s">
        <v>347</v>
      </c>
      <c r="N4" s="176"/>
      <c r="O4" s="176"/>
    </row>
    <row r="5" spans="1:15" s="26" customFormat="1" x14ac:dyDescent="0.25">
      <c r="A5" s="26" t="s">
        <v>154</v>
      </c>
      <c r="B5" s="26" t="s">
        <v>154</v>
      </c>
      <c r="C5" s="27" t="s">
        <v>177</v>
      </c>
      <c r="D5" s="27" t="s">
        <v>281</v>
      </c>
      <c r="E5" s="42" t="s">
        <v>186</v>
      </c>
      <c r="F5" s="42">
        <v>1511</v>
      </c>
      <c r="G5" s="42">
        <v>900</v>
      </c>
      <c r="H5" s="28">
        <v>16000000</v>
      </c>
      <c r="I5" s="28">
        <v>16000000</v>
      </c>
      <c r="J5" s="28">
        <v>19000000</v>
      </c>
      <c r="K5" s="175"/>
      <c r="L5" s="175"/>
      <c r="M5" s="175"/>
      <c r="N5" s="175"/>
      <c r="O5" s="175"/>
    </row>
    <row r="6" spans="1:15" s="26" customFormat="1" x14ac:dyDescent="0.25">
      <c r="A6" s="26" t="s">
        <v>155</v>
      </c>
      <c r="B6" s="26" t="s">
        <v>155</v>
      </c>
      <c r="C6" s="27" t="s">
        <v>177</v>
      </c>
      <c r="D6" s="27" t="s">
        <v>281</v>
      </c>
      <c r="E6" s="42" t="s">
        <v>186</v>
      </c>
      <c r="F6" s="42">
        <v>1361</v>
      </c>
      <c r="G6" s="42">
        <v>900</v>
      </c>
      <c r="H6" s="29">
        <v>2200000</v>
      </c>
      <c r="I6" s="29">
        <v>2200000</v>
      </c>
      <c r="J6" s="29">
        <v>2300000</v>
      </c>
      <c r="K6" s="175"/>
      <c r="L6" s="175"/>
      <c r="M6" s="175"/>
      <c r="N6" s="175"/>
      <c r="O6" s="175"/>
    </row>
    <row r="7" spans="1:15" s="26" customFormat="1" x14ac:dyDescent="0.25">
      <c r="A7" s="30" t="s">
        <v>170</v>
      </c>
      <c r="B7" s="30" t="s">
        <v>156</v>
      </c>
      <c r="C7" s="27" t="s">
        <v>177</v>
      </c>
      <c r="D7" s="27" t="s">
        <v>281</v>
      </c>
      <c r="E7" s="42" t="s">
        <v>186</v>
      </c>
      <c r="F7" s="43">
        <v>1341</v>
      </c>
      <c r="G7" s="43">
        <v>900</v>
      </c>
      <c r="H7" s="31">
        <v>260000</v>
      </c>
      <c r="I7" s="31">
        <v>260000</v>
      </c>
      <c r="J7" s="28">
        <v>260000</v>
      </c>
      <c r="K7" s="175"/>
      <c r="L7" s="175"/>
      <c r="M7" s="175"/>
      <c r="N7" s="175"/>
      <c r="O7" s="175"/>
    </row>
    <row r="8" spans="1:15" s="26" customFormat="1" x14ac:dyDescent="0.25">
      <c r="A8" s="30" t="s">
        <v>171</v>
      </c>
      <c r="B8" s="30" t="s">
        <v>156</v>
      </c>
      <c r="C8" s="27" t="s">
        <v>177</v>
      </c>
      <c r="D8" s="27" t="s">
        <v>281</v>
      </c>
      <c r="E8" s="42" t="s">
        <v>186</v>
      </c>
      <c r="F8" s="43">
        <v>1342</v>
      </c>
      <c r="G8" s="43">
        <v>900</v>
      </c>
      <c r="H8" s="31">
        <v>40000</v>
      </c>
      <c r="I8" s="31">
        <v>40000</v>
      </c>
      <c r="J8" s="29">
        <v>50000</v>
      </c>
      <c r="K8" s="175"/>
      <c r="L8" s="175"/>
      <c r="M8" s="175"/>
      <c r="N8" s="175"/>
      <c r="O8" s="175"/>
    </row>
    <row r="9" spans="1:15" s="26" customFormat="1" x14ac:dyDescent="0.25">
      <c r="A9" s="30" t="s">
        <v>172</v>
      </c>
      <c r="B9" s="30" t="s">
        <v>156</v>
      </c>
      <c r="C9" s="27" t="s">
        <v>177</v>
      </c>
      <c r="D9" s="27" t="s">
        <v>281</v>
      </c>
      <c r="E9" s="42" t="s">
        <v>186</v>
      </c>
      <c r="F9" s="43">
        <v>1343</v>
      </c>
      <c r="G9" s="43">
        <v>900</v>
      </c>
      <c r="H9" s="31">
        <v>450000</v>
      </c>
      <c r="I9" s="31">
        <v>450000</v>
      </c>
      <c r="J9" s="28">
        <v>500000</v>
      </c>
      <c r="K9" s="175"/>
      <c r="L9" s="175"/>
      <c r="M9" s="175"/>
      <c r="N9" s="175"/>
      <c r="O9" s="175"/>
    </row>
    <row r="10" spans="1:15" s="26" customFormat="1" x14ac:dyDescent="0.25">
      <c r="A10" s="26" t="s">
        <v>157</v>
      </c>
      <c r="B10" s="26" t="s">
        <v>157</v>
      </c>
      <c r="C10" s="27" t="s">
        <v>178</v>
      </c>
      <c r="D10" s="27" t="s">
        <v>281</v>
      </c>
      <c r="E10" s="42">
        <v>6171</v>
      </c>
      <c r="F10" s="42">
        <v>2212</v>
      </c>
      <c r="G10" s="42">
        <v>900</v>
      </c>
      <c r="H10" s="28">
        <v>200000</v>
      </c>
      <c r="I10" s="28">
        <v>200000</v>
      </c>
      <c r="J10" s="29">
        <v>1000000</v>
      </c>
      <c r="K10" s="175"/>
      <c r="L10" s="175"/>
      <c r="M10" s="175"/>
      <c r="N10" s="175"/>
      <c r="O10" s="175"/>
    </row>
    <row r="11" spans="1:15" s="26" customFormat="1" x14ac:dyDescent="0.25">
      <c r="A11" s="30" t="s">
        <v>159</v>
      </c>
      <c r="B11" s="26" t="s">
        <v>158</v>
      </c>
      <c r="C11" s="27" t="s">
        <v>178</v>
      </c>
      <c r="D11" s="27" t="s">
        <v>281</v>
      </c>
      <c r="E11" s="43">
        <v>3314</v>
      </c>
      <c r="F11" s="43">
        <v>2111</v>
      </c>
      <c r="G11" s="43">
        <v>600</v>
      </c>
      <c r="H11" s="31">
        <v>15000</v>
      </c>
      <c r="I11" s="31">
        <v>15000</v>
      </c>
      <c r="J11" s="28">
        <v>25000</v>
      </c>
      <c r="K11" s="175"/>
      <c r="L11" s="175"/>
      <c r="M11" s="175"/>
      <c r="N11" s="175"/>
      <c r="O11" s="175"/>
    </row>
    <row r="12" spans="1:15" s="26" customFormat="1" x14ac:dyDescent="0.25">
      <c r="A12" s="30" t="s">
        <v>160</v>
      </c>
      <c r="B12" s="26" t="s">
        <v>158</v>
      </c>
      <c r="C12" s="27" t="s">
        <v>178</v>
      </c>
      <c r="D12" s="27" t="s">
        <v>281</v>
      </c>
      <c r="E12" s="43">
        <v>3632</v>
      </c>
      <c r="F12" s="43">
        <v>2111</v>
      </c>
      <c r="G12" s="43">
        <v>800</v>
      </c>
      <c r="H12" s="31">
        <v>300000</v>
      </c>
      <c r="I12" s="31">
        <v>300000</v>
      </c>
      <c r="J12" s="29">
        <v>200000</v>
      </c>
      <c r="K12" s="175"/>
      <c r="L12" s="175"/>
      <c r="M12" s="175"/>
      <c r="N12" s="175"/>
      <c r="O12" s="175"/>
    </row>
    <row r="13" spans="1:15" s="26" customFormat="1" x14ac:dyDescent="0.25">
      <c r="A13" s="30" t="s">
        <v>161</v>
      </c>
      <c r="B13" s="26" t="s">
        <v>158</v>
      </c>
      <c r="C13" s="27" t="s">
        <v>178</v>
      </c>
      <c r="D13" s="27" t="s">
        <v>281</v>
      </c>
      <c r="E13" s="43">
        <v>3399</v>
      </c>
      <c r="F13" s="43">
        <v>2111</v>
      </c>
      <c r="G13" s="43">
        <v>600</v>
      </c>
      <c r="H13" s="31">
        <v>0</v>
      </c>
      <c r="I13" s="31">
        <v>0</v>
      </c>
      <c r="J13" s="28">
        <v>0</v>
      </c>
      <c r="K13" s="175"/>
      <c r="L13" s="175"/>
      <c r="M13" s="175"/>
      <c r="N13" s="175"/>
      <c r="O13" s="175"/>
    </row>
    <row r="14" spans="1:15" s="26" customFormat="1" x14ac:dyDescent="0.25">
      <c r="A14" s="30" t="s">
        <v>326</v>
      </c>
      <c r="B14" s="26" t="s">
        <v>158</v>
      </c>
      <c r="C14" s="27" t="s">
        <v>178</v>
      </c>
      <c r="D14" s="27" t="s">
        <v>281</v>
      </c>
      <c r="E14" s="43" t="s">
        <v>325</v>
      </c>
      <c r="F14" s="43">
        <v>2111</v>
      </c>
      <c r="G14" s="43">
        <v>600</v>
      </c>
      <c r="H14" s="31">
        <v>0</v>
      </c>
      <c r="I14" s="31">
        <v>103100</v>
      </c>
      <c r="J14" s="28">
        <v>87000</v>
      </c>
      <c r="K14" s="175"/>
      <c r="L14" s="175"/>
      <c r="M14" s="175"/>
      <c r="N14" s="175"/>
      <c r="O14" s="175"/>
    </row>
    <row r="15" spans="1:15" s="26" customFormat="1" x14ac:dyDescent="0.25">
      <c r="A15" s="30" t="s">
        <v>162</v>
      </c>
      <c r="B15" s="26" t="s">
        <v>158</v>
      </c>
      <c r="C15" s="27" t="s">
        <v>178</v>
      </c>
      <c r="D15" s="27" t="s">
        <v>281</v>
      </c>
      <c r="E15" s="43">
        <v>6171</v>
      </c>
      <c r="F15" s="43">
        <v>2111</v>
      </c>
      <c r="G15" s="43">
        <v>900</v>
      </c>
      <c r="H15" s="31">
        <v>5000</v>
      </c>
      <c r="I15" s="31">
        <v>5000</v>
      </c>
      <c r="J15" s="29">
        <v>2000</v>
      </c>
      <c r="K15" s="175"/>
      <c r="L15" s="175"/>
      <c r="M15" s="175"/>
      <c r="N15" s="175"/>
      <c r="O15" s="175"/>
    </row>
    <row r="16" spans="1:15" s="26" customFormat="1" x14ac:dyDescent="0.25">
      <c r="A16" s="30" t="s">
        <v>340</v>
      </c>
      <c r="B16" s="26" t="s">
        <v>164</v>
      </c>
      <c r="C16" s="27" t="s">
        <v>178</v>
      </c>
      <c r="D16" s="27" t="s">
        <v>281</v>
      </c>
      <c r="E16" s="43" t="s">
        <v>341</v>
      </c>
      <c r="F16" s="43" t="s">
        <v>342</v>
      </c>
      <c r="G16" s="43" t="s">
        <v>314</v>
      </c>
      <c r="H16" s="31">
        <v>0</v>
      </c>
      <c r="I16" s="31">
        <v>208600</v>
      </c>
      <c r="J16" s="28">
        <v>0</v>
      </c>
      <c r="K16" s="175"/>
      <c r="L16" s="175"/>
      <c r="M16" s="175"/>
      <c r="N16" s="175"/>
      <c r="O16" s="175"/>
    </row>
    <row r="17" spans="1:15" s="26" customFormat="1" x14ac:dyDescent="0.25">
      <c r="A17" s="30" t="s">
        <v>311</v>
      </c>
      <c r="B17" s="26" t="s">
        <v>164</v>
      </c>
      <c r="C17" s="27" t="s">
        <v>178</v>
      </c>
      <c r="D17" s="27" t="s">
        <v>281</v>
      </c>
      <c r="E17" s="43" t="s">
        <v>312</v>
      </c>
      <c r="F17" s="43" t="s">
        <v>313</v>
      </c>
      <c r="G17" s="43" t="s">
        <v>314</v>
      </c>
      <c r="H17" s="31">
        <v>0</v>
      </c>
      <c r="I17" s="31">
        <v>399800</v>
      </c>
      <c r="J17" s="28">
        <v>0</v>
      </c>
      <c r="K17" s="175"/>
      <c r="L17" s="175"/>
      <c r="M17" s="175"/>
      <c r="N17" s="175"/>
      <c r="O17" s="175"/>
    </row>
    <row r="18" spans="1:15" s="26" customFormat="1" x14ac:dyDescent="0.25">
      <c r="A18" s="26" t="s">
        <v>163</v>
      </c>
      <c r="B18" s="26" t="s">
        <v>164</v>
      </c>
      <c r="C18" s="27" t="s">
        <v>178</v>
      </c>
      <c r="D18" s="27" t="s">
        <v>281</v>
      </c>
      <c r="E18" s="42" t="s">
        <v>271</v>
      </c>
      <c r="F18" s="42">
        <v>2321</v>
      </c>
      <c r="G18" s="42">
        <v>900</v>
      </c>
      <c r="H18" s="28">
        <v>4500000</v>
      </c>
      <c r="I18" s="28">
        <v>4505000</v>
      </c>
      <c r="J18" s="29">
        <v>0</v>
      </c>
      <c r="K18" s="175"/>
      <c r="L18" s="175"/>
      <c r="M18" s="175"/>
      <c r="N18" s="175"/>
      <c r="O18" s="175"/>
    </row>
    <row r="19" spans="1:15" s="26" customFormat="1" x14ac:dyDescent="0.25">
      <c r="A19" s="26" t="s">
        <v>163</v>
      </c>
      <c r="B19" s="26" t="s">
        <v>164</v>
      </c>
      <c r="C19" s="27" t="s">
        <v>178</v>
      </c>
      <c r="D19" s="27" t="s">
        <v>281</v>
      </c>
      <c r="E19" s="42">
        <v>3399</v>
      </c>
      <c r="F19" s="42">
        <v>2321</v>
      </c>
      <c r="G19" s="42">
        <v>400</v>
      </c>
      <c r="H19" s="28">
        <v>0</v>
      </c>
      <c r="I19" s="28">
        <v>20000</v>
      </c>
      <c r="J19" s="28">
        <v>0</v>
      </c>
      <c r="K19" s="175"/>
      <c r="L19" s="175"/>
      <c r="M19" s="175"/>
      <c r="N19" s="175"/>
      <c r="O19" s="175"/>
    </row>
    <row r="20" spans="1:15" s="26" customFormat="1" x14ac:dyDescent="0.25">
      <c r="A20" s="30" t="s">
        <v>165</v>
      </c>
      <c r="B20" s="26" t="s">
        <v>164</v>
      </c>
      <c r="C20" s="27" t="s">
        <v>178</v>
      </c>
      <c r="D20" s="27" t="s">
        <v>281</v>
      </c>
      <c r="E20" s="43">
        <v>6310</v>
      </c>
      <c r="F20" s="43">
        <v>2141</v>
      </c>
      <c r="G20" s="43">
        <v>1000</v>
      </c>
      <c r="H20" s="31">
        <v>1000000</v>
      </c>
      <c r="I20" s="31">
        <v>2000000</v>
      </c>
      <c r="J20" s="29">
        <v>1000000</v>
      </c>
      <c r="K20" s="175"/>
      <c r="L20" s="175"/>
      <c r="M20" s="175"/>
      <c r="N20" s="175"/>
      <c r="O20" s="175"/>
    </row>
    <row r="21" spans="1:15" s="26" customFormat="1" x14ac:dyDescent="0.25">
      <c r="A21" s="30" t="s">
        <v>124</v>
      </c>
      <c r="B21" s="26" t="s">
        <v>164</v>
      </c>
      <c r="C21" s="27" t="s">
        <v>178</v>
      </c>
      <c r="D21" s="27" t="s">
        <v>281</v>
      </c>
      <c r="E21" s="43">
        <v>6171</v>
      </c>
      <c r="F21" s="43" t="s">
        <v>363</v>
      </c>
      <c r="G21" s="43">
        <v>900</v>
      </c>
      <c r="H21" s="31">
        <v>0</v>
      </c>
      <c r="I21" s="31">
        <v>41900</v>
      </c>
      <c r="J21" s="28">
        <v>0</v>
      </c>
      <c r="K21" s="175"/>
      <c r="L21" s="175"/>
      <c r="M21" s="175"/>
      <c r="N21" s="175"/>
      <c r="O21" s="175"/>
    </row>
    <row r="22" spans="1:15" s="26" customFormat="1" x14ac:dyDescent="0.25">
      <c r="A22" s="30" t="s">
        <v>181</v>
      </c>
      <c r="B22" s="30" t="s">
        <v>181</v>
      </c>
      <c r="C22" s="30" t="s">
        <v>180</v>
      </c>
      <c r="D22" s="27" t="s">
        <v>281</v>
      </c>
      <c r="E22" s="43">
        <v>6171</v>
      </c>
      <c r="F22" s="43">
        <v>3110</v>
      </c>
      <c r="G22" s="43">
        <v>1000</v>
      </c>
      <c r="H22" s="31">
        <v>0</v>
      </c>
      <c r="I22" s="31">
        <v>0</v>
      </c>
      <c r="J22" s="29">
        <v>0</v>
      </c>
      <c r="K22" s="175"/>
      <c r="L22" s="175"/>
      <c r="M22" s="175"/>
      <c r="N22" s="175"/>
      <c r="O22" s="175"/>
    </row>
    <row r="23" spans="1:15" s="26" customFormat="1" x14ac:dyDescent="0.25">
      <c r="A23" s="30" t="s">
        <v>294</v>
      </c>
      <c r="B23" s="30" t="s">
        <v>173</v>
      </c>
      <c r="C23" s="26" t="s">
        <v>179</v>
      </c>
      <c r="D23" s="27" t="s">
        <v>281</v>
      </c>
      <c r="E23" s="43">
        <v>6330</v>
      </c>
      <c r="F23" s="43">
        <v>4137</v>
      </c>
      <c r="G23" s="43">
        <v>1000</v>
      </c>
      <c r="H23" s="31">
        <v>51876000</v>
      </c>
      <c r="I23" s="31">
        <v>51876000</v>
      </c>
      <c r="J23" s="28">
        <v>54405300</v>
      </c>
      <c r="K23" s="175"/>
      <c r="L23" s="175"/>
      <c r="M23" s="175"/>
      <c r="N23" s="175"/>
      <c r="O23" s="175"/>
    </row>
    <row r="24" spans="1:15" s="26" customFormat="1" x14ac:dyDescent="0.25">
      <c r="A24" s="30" t="s">
        <v>166</v>
      </c>
      <c r="B24" s="30" t="s">
        <v>173</v>
      </c>
      <c r="C24" s="26" t="s">
        <v>179</v>
      </c>
      <c r="D24" s="27" t="s">
        <v>169</v>
      </c>
      <c r="E24" s="43">
        <v>6330</v>
      </c>
      <c r="F24" s="43">
        <v>4137</v>
      </c>
      <c r="G24" s="43">
        <v>1000</v>
      </c>
      <c r="H24" s="31">
        <v>0</v>
      </c>
      <c r="I24" s="31">
        <v>3025100</v>
      </c>
      <c r="J24" s="29">
        <v>0</v>
      </c>
      <c r="K24" s="175"/>
      <c r="L24" s="175"/>
      <c r="M24" s="175"/>
      <c r="N24" s="175"/>
      <c r="O24" s="175"/>
    </row>
    <row r="25" spans="1:15" s="26" customFormat="1" x14ac:dyDescent="0.25">
      <c r="A25" s="30" t="s">
        <v>317</v>
      </c>
      <c r="B25" s="30" t="s">
        <v>173</v>
      </c>
      <c r="C25" s="26" t="s">
        <v>179</v>
      </c>
      <c r="D25" s="27" t="s">
        <v>169</v>
      </c>
      <c r="E25" s="43">
        <v>6330</v>
      </c>
      <c r="F25" s="43">
        <v>4137</v>
      </c>
      <c r="G25" s="43">
        <v>1000</v>
      </c>
      <c r="H25" s="31">
        <v>0</v>
      </c>
      <c r="I25" s="31">
        <v>518000</v>
      </c>
      <c r="J25" s="28">
        <v>0</v>
      </c>
      <c r="K25" s="175"/>
      <c r="L25" s="175"/>
      <c r="M25" s="175"/>
      <c r="N25" s="175"/>
      <c r="O25" s="175"/>
    </row>
    <row r="26" spans="1:15" s="26" customFormat="1" x14ac:dyDescent="0.25">
      <c r="A26" s="30" t="s">
        <v>315</v>
      </c>
      <c r="B26" s="30" t="s">
        <v>173</v>
      </c>
      <c r="C26" s="26" t="s">
        <v>179</v>
      </c>
      <c r="D26" s="27" t="s">
        <v>169</v>
      </c>
      <c r="E26" s="43">
        <v>6330</v>
      </c>
      <c r="F26" s="43">
        <v>4137</v>
      </c>
      <c r="G26" s="43">
        <v>1000</v>
      </c>
      <c r="H26" s="31">
        <v>0</v>
      </c>
      <c r="I26" s="31">
        <v>62500</v>
      </c>
      <c r="J26" s="29">
        <v>0</v>
      </c>
      <c r="K26" s="175"/>
      <c r="L26" s="175"/>
      <c r="M26" s="175"/>
      <c r="N26" s="175"/>
      <c r="O26" s="175"/>
    </row>
    <row r="27" spans="1:15" s="26" customFormat="1" x14ac:dyDescent="0.25">
      <c r="A27" s="30" t="s">
        <v>316</v>
      </c>
      <c r="B27" s="30" t="s">
        <v>173</v>
      </c>
      <c r="C27" s="26" t="s">
        <v>179</v>
      </c>
      <c r="D27" s="27" t="s">
        <v>169</v>
      </c>
      <c r="E27" s="43">
        <v>6330</v>
      </c>
      <c r="F27" s="43">
        <v>4137</v>
      </c>
      <c r="G27" s="43">
        <v>1000</v>
      </c>
      <c r="H27" s="31">
        <v>0</v>
      </c>
      <c r="I27" s="31">
        <v>212000</v>
      </c>
      <c r="J27" s="28">
        <v>0</v>
      </c>
      <c r="K27" s="175"/>
      <c r="L27" s="175"/>
      <c r="M27" s="175"/>
      <c r="N27" s="175"/>
      <c r="O27" s="175"/>
    </row>
    <row r="28" spans="1:15" s="26" customFormat="1" x14ac:dyDescent="0.25">
      <c r="A28" s="30" t="s">
        <v>318</v>
      </c>
      <c r="B28" s="30" t="s">
        <v>173</v>
      </c>
      <c r="C28" s="26" t="s">
        <v>179</v>
      </c>
      <c r="D28" s="27" t="s">
        <v>169</v>
      </c>
      <c r="E28" s="43">
        <v>6330</v>
      </c>
      <c r="F28" s="43">
        <v>4137</v>
      </c>
      <c r="G28" s="43">
        <v>1000</v>
      </c>
      <c r="H28" s="31">
        <v>0</v>
      </c>
      <c r="I28" s="31">
        <v>3748800</v>
      </c>
      <c r="J28" s="29">
        <v>0</v>
      </c>
      <c r="K28" s="175">
        <v>96</v>
      </c>
      <c r="L28" s="175"/>
      <c r="M28" s="175"/>
      <c r="N28" s="175"/>
      <c r="O28" s="175"/>
    </row>
    <row r="29" spans="1:15" s="26" customFormat="1" x14ac:dyDescent="0.25">
      <c r="A29" s="30" t="s">
        <v>337</v>
      </c>
      <c r="B29" s="30" t="s">
        <v>173</v>
      </c>
      <c r="C29" s="26" t="s">
        <v>179</v>
      </c>
      <c r="D29" s="27" t="s">
        <v>169</v>
      </c>
      <c r="E29" s="43">
        <v>6330</v>
      </c>
      <c r="F29" s="43">
        <v>4137</v>
      </c>
      <c r="G29" s="43">
        <v>1000</v>
      </c>
      <c r="H29" s="31"/>
      <c r="I29" s="31">
        <v>437000</v>
      </c>
      <c r="J29" s="29"/>
      <c r="K29" s="175">
        <v>81</v>
      </c>
      <c r="L29" s="175"/>
      <c r="M29" s="175"/>
      <c r="N29" s="175"/>
      <c r="O29" s="175"/>
    </row>
    <row r="30" spans="1:15" s="26" customFormat="1" x14ac:dyDescent="0.25">
      <c r="A30" s="30" t="s">
        <v>338</v>
      </c>
      <c r="B30" s="30" t="s">
        <v>173</v>
      </c>
      <c r="C30" s="26" t="s">
        <v>179</v>
      </c>
      <c r="D30" s="27" t="s">
        <v>169</v>
      </c>
      <c r="E30" s="43">
        <v>6330</v>
      </c>
      <c r="F30" s="43">
        <v>4137</v>
      </c>
      <c r="G30" s="43">
        <v>1000</v>
      </c>
      <c r="H30" s="31"/>
      <c r="I30" s="31">
        <v>23600</v>
      </c>
      <c r="J30" s="29"/>
      <c r="K30" s="175">
        <v>81</v>
      </c>
      <c r="L30" s="175"/>
      <c r="M30" s="175"/>
      <c r="N30" s="175"/>
      <c r="O30" s="175"/>
    </row>
    <row r="31" spans="1:15" s="26" customFormat="1" x14ac:dyDescent="0.25">
      <c r="A31" s="30" t="s">
        <v>333</v>
      </c>
      <c r="B31" s="30" t="s">
        <v>173</v>
      </c>
      <c r="C31" s="26" t="s">
        <v>179</v>
      </c>
      <c r="D31" s="27" t="s">
        <v>169</v>
      </c>
      <c r="E31" s="43">
        <v>6330</v>
      </c>
      <c r="F31" s="43">
        <v>4137</v>
      </c>
      <c r="G31" s="43">
        <v>1000</v>
      </c>
      <c r="H31" s="31"/>
      <c r="I31" s="31">
        <v>1316000</v>
      </c>
      <c r="J31" s="29">
        <v>0</v>
      </c>
      <c r="K31" s="175">
        <v>98</v>
      </c>
      <c r="L31" s="175"/>
    </row>
    <row r="32" spans="1:15" s="26" customFormat="1" x14ac:dyDescent="0.25">
      <c r="A32" s="30" t="s">
        <v>367</v>
      </c>
      <c r="B32" s="30" t="s">
        <v>173</v>
      </c>
      <c r="C32" s="26" t="s">
        <v>179</v>
      </c>
      <c r="D32" s="27" t="s">
        <v>169</v>
      </c>
      <c r="E32" s="43">
        <v>6330</v>
      </c>
      <c r="F32" s="43">
        <v>4137</v>
      </c>
      <c r="G32" s="43">
        <v>1000</v>
      </c>
      <c r="H32" s="31"/>
      <c r="I32" s="31">
        <v>100000</v>
      </c>
      <c r="J32" s="29">
        <v>0</v>
      </c>
      <c r="K32" s="175">
        <v>137</v>
      </c>
      <c r="L32" s="175"/>
    </row>
    <row r="33" spans="1:15" s="26" customFormat="1" x14ac:dyDescent="0.25">
      <c r="A33" s="30" t="s">
        <v>167</v>
      </c>
      <c r="B33" s="30" t="s">
        <v>173</v>
      </c>
      <c r="C33" s="26" t="s">
        <v>179</v>
      </c>
      <c r="D33" s="27" t="s">
        <v>169</v>
      </c>
      <c r="E33" s="43">
        <v>6330</v>
      </c>
      <c r="F33" s="43" t="s">
        <v>362</v>
      </c>
      <c r="G33" s="43">
        <v>1000</v>
      </c>
      <c r="H33" s="31">
        <v>0</v>
      </c>
      <c r="I33" s="31">
        <v>18800000</v>
      </c>
      <c r="J33" s="28">
        <v>0</v>
      </c>
      <c r="K33" s="175"/>
      <c r="L33" s="175"/>
      <c r="M33" s="175"/>
      <c r="N33" s="175"/>
      <c r="O33" s="175"/>
    </row>
    <row r="34" spans="1:15" s="26" customFormat="1" x14ac:dyDescent="0.25">
      <c r="A34" s="30" t="s">
        <v>339</v>
      </c>
      <c r="B34" s="30" t="s">
        <v>173</v>
      </c>
      <c r="C34" s="26" t="s">
        <v>179</v>
      </c>
      <c r="D34" s="27" t="s">
        <v>169</v>
      </c>
      <c r="E34" s="43">
        <v>6330</v>
      </c>
      <c r="F34" s="43" t="s">
        <v>362</v>
      </c>
      <c r="G34" s="43">
        <v>1000</v>
      </c>
      <c r="H34" s="31">
        <v>0</v>
      </c>
      <c r="I34" s="31">
        <v>20000000</v>
      </c>
      <c r="J34" s="28">
        <v>0</v>
      </c>
      <c r="K34" s="175">
        <v>84</v>
      </c>
      <c r="L34" s="175"/>
      <c r="M34" s="175"/>
      <c r="N34" s="175"/>
      <c r="O34" s="175"/>
    </row>
    <row r="35" spans="1:15" s="26" customFormat="1" x14ac:dyDescent="0.25">
      <c r="A35" s="30" t="s">
        <v>168</v>
      </c>
      <c r="B35" s="30" t="s">
        <v>173</v>
      </c>
      <c r="C35" s="26" t="s">
        <v>179</v>
      </c>
      <c r="D35" s="27" t="s">
        <v>169</v>
      </c>
      <c r="E35" s="43">
        <v>6330</v>
      </c>
      <c r="F35" s="43">
        <v>4137</v>
      </c>
      <c r="G35" s="43">
        <v>1000</v>
      </c>
      <c r="H35" s="31">
        <v>0</v>
      </c>
      <c r="I35" s="31">
        <v>0</v>
      </c>
      <c r="J35" s="29">
        <v>0</v>
      </c>
      <c r="K35" s="175"/>
      <c r="L35" s="175"/>
      <c r="M35" s="175"/>
      <c r="N35" s="175"/>
      <c r="O35" s="175"/>
    </row>
    <row r="36" spans="1:15" s="26" customFormat="1" x14ac:dyDescent="0.25">
      <c r="A36" s="30" t="s">
        <v>294</v>
      </c>
      <c r="B36" s="30" t="s">
        <v>174</v>
      </c>
      <c r="C36" s="26" t="s">
        <v>179</v>
      </c>
      <c r="D36" s="27" t="s">
        <v>281</v>
      </c>
      <c r="E36" s="43">
        <v>6330</v>
      </c>
      <c r="F36" s="43">
        <v>4137</v>
      </c>
      <c r="G36" s="43">
        <v>1000</v>
      </c>
      <c r="H36" s="32">
        <v>12234000</v>
      </c>
      <c r="I36" s="32">
        <v>12234000</v>
      </c>
      <c r="J36" s="28">
        <v>11924100</v>
      </c>
      <c r="K36" s="175"/>
      <c r="L36" s="175"/>
      <c r="M36" s="175"/>
      <c r="N36" s="175"/>
      <c r="O36" s="175"/>
    </row>
    <row r="37" spans="1:15" s="26" customFormat="1" x14ac:dyDescent="0.25">
      <c r="A37" s="30" t="s">
        <v>294</v>
      </c>
      <c r="B37" s="30" t="s">
        <v>174</v>
      </c>
      <c r="C37" s="26" t="s">
        <v>179</v>
      </c>
      <c r="D37" s="27" t="s">
        <v>169</v>
      </c>
      <c r="E37" s="43">
        <v>6330</v>
      </c>
      <c r="F37" s="43">
        <v>4137</v>
      </c>
      <c r="G37" s="43">
        <v>1000</v>
      </c>
      <c r="H37" s="31">
        <v>0</v>
      </c>
      <c r="I37" s="31">
        <v>297000</v>
      </c>
      <c r="J37" s="29">
        <v>0</v>
      </c>
      <c r="K37" s="175">
        <v>13010</v>
      </c>
      <c r="L37" s="175"/>
      <c r="M37" s="175"/>
      <c r="N37" s="175"/>
      <c r="O37" s="175"/>
    </row>
    <row r="38" spans="1:15" s="26" customFormat="1" x14ac:dyDescent="0.25">
      <c r="A38" s="30" t="s">
        <v>294</v>
      </c>
      <c r="B38" s="30" t="s">
        <v>174</v>
      </c>
      <c r="C38" s="26" t="s">
        <v>179</v>
      </c>
      <c r="D38" s="27" t="s">
        <v>169</v>
      </c>
      <c r="E38" s="43">
        <v>6330</v>
      </c>
      <c r="F38" s="43">
        <v>4137</v>
      </c>
      <c r="G38" s="43">
        <v>1000</v>
      </c>
      <c r="H38" s="31">
        <v>0</v>
      </c>
      <c r="I38" s="31">
        <v>2513400</v>
      </c>
      <c r="J38" s="29">
        <v>0</v>
      </c>
      <c r="K38" s="175">
        <v>13024</v>
      </c>
      <c r="L38" s="175"/>
      <c r="M38" s="175"/>
      <c r="N38" s="175"/>
      <c r="O38" s="175"/>
    </row>
    <row r="39" spans="1:15" s="26" customFormat="1" x14ac:dyDescent="0.25">
      <c r="A39" s="30" t="s">
        <v>294</v>
      </c>
      <c r="B39" s="30" t="s">
        <v>174</v>
      </c>
      <c r="C39" s="26" t="s">
        <v>179</v>
      </c>
      <c r="D39" s="27" t="s">
        <v>169</v>
      </c>
      <c r="E39" s="43">
        <v>6330</v>
      </c>
      <c r="F39" s="43">
        <v>4137</v>
      </c>
      <c r="G39" s="43">
        <v>1000</v>
      </c>
      <c r="H39" s="31">
        <v>0</v>
      </c>
      <c r="I39" s="31">
        <v>465400</v>
      </c>
      <c r="J39" s="29">
        <v>0</v>
      </c>
      <c r="K39" s="175">
        <v>13015</v>
      </c>
      <c r="L39" s="175"/>
      <c r="M39" s="175"/>
      <c r="N39" s="175"/>
      <c r="O39" s="175"/>
    </row>
    <row r="40" spans="1:15" s="26" customFormat="1" x14ac:dyDescent="0.25">
      <c r="A40" s="30" t="s">
        <v>294</v>
      </c>
      <c r="B40" s="30" t="s">
        <v>174</v>
      </c>
      <c r="C40" s="26" t="s">
        <v>179</v>
      </c>
      <c r="D40" s="27" t="s">
        <v>169</v>
      </c>
      <c r="E40" s="43">
        <v>6330</v>
      </c>
      <c r="F40" s="43">
        <v>4137</v>
      </c>
      <c r="G40" s="43">
        <v>1000</v>
      </c>
      <c r="H40" s="31">
        <v>0</v>
      </c>
      <c r="I40" s="31">
        <v>5100</v>
      </c>
      <c r="J40" s="29">
        <v>0</v>
      </c>
      <c r="K40" s="175">
        <v>98008</v>
      </c>
      <c r="L40" s="175"/>
      <c r="M40" s="175"/>
      <c r="N40" s="175"/>
      <c r="O40" s="175"/>
    </row>
    <row r="41" spans="1:15" s="26" customFormat="1" x14ac:dyDescent="0.25">
      <c r="A41" s="30" t="s">
        <v>294</v>
      </c>
      <c r="B41" s="30" t="s">
        <v>174</v>
      </c>
      <c r="C41" s="26" t="s">
        <v>179</v>
      </c>
      <c r="D41" s="27" t="s">
        <v>169</v>
      </c>
      <c r="E41" s="43">
        <v>6330</v>
      </c>
      <c r="F41" s="43">
        <v>4137</v>
      </c>
      <c r="G41" s="43">
        <v>1000</v>
      </c>
      <c r="H41" s="31">
        <v>0</v>
      </c>
      <c r="I41" s="31">
        <v>60600</v>
      </c>
      <c r="J41" s="29">
        <v>0</v>
      </c>
      <c r="K41" s="175">
        <v>14004</v>
      </c>
      <c r="L41" s="175"/>
    </row>
    <row r="42" spans="1:15" s="26" customFormat="1" x14ac:dyDescent="0.25">
      <c r="A42" s="30" t="s">
        <v>167</v>
      </c>
      <c r="B42" s="30" t="s">
        <v>174</v>
      </c>
      <c r="C42" s="26" t="s">
        <v>179</v>
      </c>
      <c r="D42" s="27" t="s">
        <v>169</v>
      </c>
      <c r="E42" s="43">
        <v>6330</v>
      </c>
      <c r="F42" s="43" t="s">
        <v>362</v>
      </c>
      <c r="G42" s="43">
        <v>1000</v>
      </c>
      <c r="H42" s="31">
        <v>0</v>
      </c>
      <c r="I42" s="31">
        <v>314100</v>
      </c>
      <c r="J42" s="28">
        <v>0</v>
      </c>
      <c r="K42" s="175">
        <v>17526</v>
      </c>
      <c r="L42" s="175"/>
    </row>
    <row r="43" spans="1:15" s="26" customFormat="1" x14ac:dyDescent="0.25">
      <c r="A43" s="26" t="s">
        <v>184</v>
      </c>
      <c r="B43" s="26" t="s">
        <v>184</v>
      </c>
      <c r="C43" s="26" t="s">
        <v>179</v>
      </c>
      <c r="D43" s="27" t="s">
        <v>281</v>
      </c>
      <c r="E43" s="43">
        <v>6330</v>
      </c>
      <c r="F43" s="42">
        <v>4131</v>
      </c>
      <c r="G43" s="42">
        <v>1000</v>
      </c>
      <c r="H43" s="33">
        <v>8000000</v>
      </c>
      <c r="I43" s="33">
        <v>5094900</v>
      </c>
      <c r="J43" s="29">
        <v>25000000</v>
      </c>
      <c r="K43" s="175"/>
      <c r="L43" s="175"/>
      <c r="M43" s="175"/>
      <c r="N43" s="175"/>
      <c r="O43" s="175"/>
    </row>
    <row r="47" spans="1:15" x14ac:dyDescent="0.25">
      <c r="A47" t="s">
        <v>2</v>
      </c>
      <c r="B47" t="s">
        <v>176</v>
      </c>
      <c r="C47" t="s">
        <v>175</v>
      </c>
      <c r="D47" t="s">
        <v>147</v>
      </c>
      <c r="E47" s="39" t="s">
        <v>146</v>
      </c>
      <c r="F47" s="40" t="s">
        <v>148</v>
      </c>
      <c r="G47" s="41" t="s">
        <v>153</v>
      </c>
      <c r="H47" s="25" t="s">
        <v>305</v>
      </c>
      <c r="I47" s="25" t="s">
        <v>306</v>
      </c>
      <c r="J47" s="25" t="s">
        <v>343</v>
      </c>
    </row>
    <row r="48" spans="1:15" s="26" customFormat="1" x14ac:dyDescent="0.25">
      <c r="A48" s="30" t="s">
        <v>214</v>
      </c>
      <c r="B48" s="30" t="s">
        <v>219</v>
      </c>
      <c r="C48" s="26" t="s">
        <v>218</v>
      </c>
      <c r="D48" s="27" t="s">
        <v>213</v>
      </c>
      <c r="E48" s="43" t="s">
        <v>186</v>
      </c>
      <c r="F48" s="43" t="s">
        <v>222</v>
      </c>
      <c r="G48" s="43">
        <v>900</v>
      </c>
      <c r="H48" s="31">
        <v>41577000</v>
      </c>
      <c r="I48" s="31">
        <v>112120000</v>
      </c>
      <c r="J48" s="31">
        <v>24809000</v>
      </c>
    </row>
    <row r="49" spans="1:10" s="26" customFormat="1" x14ac:dyDescent="0.25">
      <c r="A49" s="30" t="s">
        <v>215</v>
      </c>
      <c r="B49" s="30" t="s">
        <v>219</v>
      </c>
      <c r="C49" s="26" t="s">
        <v>218</v>
      </c>
      <c r="D49" s="27" t="s">
        <v>213</v>
      </c>
      <c r="E49" s="43" t="s">
        <v>186</v>
      </c>
      <c r="F49" s="43" t="s">
        <v>222</v>
      </c>
      <c r="G49" s="43">
        <v>900</v>
      </c>
      <c r="H49" s="32">
        <v>0</v>
      </c>
      <c r="I49" s="32">
        <v>0</v>
      </c>
      <c r="J49" s="31">
        <v>0</v>
      </c>
    </row>
    <row r="50" spans="1:10" s="26" customFormat="1" x14ac:dyDescent="0.25">
      <c r="A50" s="30" t="s">
        <v>378</v>
      </c>
      <c r="B50" s="30" t="s">
        <v>219</v>
      </c>
      <c r="C50" s="26" t="s">
        <v>218</v>
      </c>
      <c r="D50" s="27" t="s">
        <v>213</v>
      </c>
      <c r="E50" s="43" t="s">
        <v>186</v>
      </c>
      <c r="F50" s="43" t="s">
        <v>222</v>
      </c>
      <c r="G50" s="43">
        <v>900</v>
      </c>
      <c r="H50" s="32">
        <v>0</v>
      </c>
      <c r="I50" s="32">
        <v>0</v>
      </c>
      <c r="J50" s="31">
        <v>2500000</v>
      </c>
    </row>
    <row r="51" spans="1:10" s="26" customFormat="1" x14ac:dyDescent="0.25">
      <c r="A51" s="30" t="s">
        <v>216</v>
      </c>
      <c r="B51" s="30" t="s">
        <v>220</v>
      </c>
      <c r="C51" s="26" t="s">
        <v>218</v>
      </c>
      <c r="D51" s="27" t="s">
        <v>213</v>
      </c>
      <c r="E51" s="43" t="s">
        <v>186</v>
      </c>
      <c r="F51" s="43" t="s">
        <v>223</v>
      </c>
      <c r="G51" s="43">
        <v>900</v>
      </c>
      <c r="H51" s="31">
        <v>0</v>
      </c>
      <c r="I51" s="31">
        <v>0</v>
      </c>
      <c r="J51" s="31">
        <v>0</v>
      </c>
    </row>
    <row r="52" spans="1:10" s="26" customFormat="1" x14ac:dyDescent="0.25">
      <c r="A52" s="30" t="s">
        <v>217</v>
      </c>
      <c r="B52" s="30" t="s">
        <v>221</v>
      </c>
      <c r="C52" s="26" t="s">
        <v>218</v>
      </c>
      <c r="D52" s="27" t="s">
        <v>213</v>
      </c>
      <c r="E52" s="43" t="s">
        <v>186</v>
      </c>
      <c r="F52" s="43" t="s">
        <v>224</v>
      </c>
      <c r="G52" s="43">
        <v>900</v>
      </c>
      <c r="H52" s="31">
        <v>0</v>
      </c>
      <c r="I52" s="31">
        <v>0</v>
      </c>
      <c r="J52" s="31">
        <v>0</v>
      </c>
    </row>
    <row r="53" spans="1:10" s="26" customFormat="1" x14ac:dyDescent="0.25">
      <c r="A53" s="30"/>
      <c r="B53" s="30"/>
      <c r="C53" s="27"/>
      <c r="D53" s="27"/>
      <c r="E53" s="42"/>
      <c r="F53" s="43"/>
      <c r="G53" s="43"/>
      <c r="H53" s="31"/>
      <c r="I53" s="31"/>
      <c r="J53" s="31"/>
    </row>
    <row r="54" spans="1:10" s="26" customFormat="1" x14ac:dyDescent="0.25">
      <c r="C54" s="27"/>
      <c r="D54" s="27"/>
      <c r="E54" s="42"/>
      <c r="F54" s="42"/>
      <c r="G54" s="42"/>
      <c r="H54" s="28"/>
      <c r="I54" s="28"/>
      <c r="J54" s="28"/>
    </row>
    <row r="55" spans="1:10" s="26" customFormat="1" x14ac:dyDescent="0.25">
      <c r="A55" s="30"/>
      <c r="C55" s="27"/>
      <c r="D55" s="27"/>
      <c r="E55" s="43"/>
      <c r="F55" s="43"/>
      <c r="G55" s="43"/>
      <c r="H55" s="31"/>
      <c r="I55" s="31"/>
      <c r="J55" s="31"/>
    </row>
    <row r="56" spans="1:10" s="26" customFormat="1" x14ac:dyDescent="0.25">
      <c r="A56" s="30"/>
      <c r="C56" s="27"/>
      <c r="D56" s="27"/>
      <c r="E56" s="43"/>
      <c r="F56" s="43"/>
      <c r="G56" s="43"/>
      <c r="H56" s="31"/>
      <c r="I56" s="31"/>
      <c r="J56" s="31"/>
    </row>
  </sheetData>
  <pageMargins left="0.7" right="0.7" top="0.78740157499999996" bottom="0.78740157499999996" header="0.3" footer="0.3"/>
  <pageSetup paperSize="9" orientation="portrait" verticalDpi="0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fitToPage="1"/>
  </sheetPr>
  <dimension ref="A1:D81"/>
  <sheetViews>
    <sheetView tabSelected="1" zoomScaleNormal="100" workbookViewId="0">
      <selection activeCell="A41" sqref="A41:XFD41"/>
    </sheetView>
  </sheetViews>
  <sheetFormatPr defaultRowHeight="15" x14ac:dyDescent="0.25"/>
  <cols>
    <col min="1" max="1" width="32.85546875" style="163" bestFit="1" customWidth="1"/>
    <col min="2" max="3" width="13.28515625" style="35" customWidth="1"/>
    <col min="4" max="4" width="13.28515625" style="35" bestFit="1" customWidth="1"/>
  </cols>
  <sheetData>
    <row r="1" spans="1:4" s="138" customFormat="1" ht="18.75" x14ac:dyDescent="0.3">
      <c r="A1" s="34" t="s">
        <v>379</v>
      </c>
      <c r="B1" s="35"/>
      <c r="C1" s="35"/>
      <c r="D1" s="35"/>
    </row>
    <row r="2" spans="1:4" ht="18.75" x14ac:dyDescent="0.3">
      <c r="A2" s="52" t="s">
        <v>361</v>
      </c>
    </row>
    <row r="4" spans="1:4" s="48" customFormat="1" ht="32.25" customHeight="1" x14ac:dyDescent="0.25">
      <c r="A4" s="160" t="s">
        <v>230</v>
      </c>
      <c r="B4" s="50" t="s">
        <v>381</v>
      </c>
      <c r="C4" s="50" t="s">
        <v>380</v>
      </c>
      <c r="D4" s="50" t="s">
        <v>391</v>
      </c>
    </row>
    <row r="5" spans="1:4" s="45" customFormat="1" x14ac:dyDescent="0.25">
      <c r="A5" s="161" t="s">
        <v>236</v>
      </c>
      <c r="B5" s="51">
        <f>'Zdaňovaná činnost data'!D2-'Zdaňovaná činnost data'!D12</f>
        <v>9340000</v>
      </c>
      <c r="C5" s="51">
        <f>'Zdaňovaná činnost data'!E2-'Zdaňovaná činnost data'!E12</f>
        <v>9340000</v>
      </c>
      <c r="D5" s="51">
        <f>'Zdaňovaná činnost data'!F2-'Zdaňovaná činnost data'!F12</f>
        <v>56300000</v>
      </c>
    </row>
    <row r="7" spans="1:4" s="48" customFormat="1" ht="30" x14ac:dyDescent="0.25">
      <c r="A7" s="162" t="s">
        <v>228</v>
      </c>
      <c r="B7" s="183" t="s">
        <v>309</v>
      </c>
      <c r="C7" s="183" t="s">
        <v>310</v>
      </c>
      <c r="D7" s="183" t="s">
        <v>391</v>
      </c>
    </row>
    <row r="8" spans="1:4" x14ac:dyDescent="0.25">
      <c r="A8" s="15" t="s">
        <v>188</v>
      </c>
      <c r="B8" s="35">
        <v>42050000</v>
      </c>
      <c r="C8" s="35">
        <v>42050000</v>
      </c>
      <c r="D8" s="35">
        <v>45200000</v>
      </c>
    </row>
    <row r="9" spans="1:4" x14ac:dyDescent="0.25">
      <c r="A9" s="15" t="s">
        <v>212</v>
      </c>
      <c r="B9" s="35">
        <v>6650000</v>
      </c>
      <c r="C9" s="35">
        <v>6650000</v>
      </c>
      <c r="D9" s="35">
        <v>8000000</v>
      </c>
    </row>
    <row r="10" spans="1:4" x14ac:dyDescent="0.25">
      <c r="A10" s="15" t="s">
        <v>211</v>
      </c>
      <c r="B10" s="35">
        <v>33500000</v>
      </c>
      <c r="C10" s="35">
        <v>33500000</v>
      </c>
      <c r="D10" s="35">
        <v>35000000</v>
      </c>
    </row>
    <row r="11" spans="1:4" x14ac:dyDescent="0.25">
      <c r="A11" s="15" t="s">
        <v>189</v>
      </c>
      <c r="B11" s="35">
        <v>1900000</v>
      </c>
      <c r="C11" s="35">
        <v>1900000</v>
      </c>
      <c r="D11" s="35">
        <v>2200000</v>
      </c>
    </row>
    <row r="12" spans="1:4" x14ac:dyDescent="0.25">
      <c r="A12" s="15" t="s">
        <v>190</v>
      </c>
      <c r="B12" s="35">
        <v>100000</v>
      </c>
      <c r="C12" s="35">
        <v>100000</v>
      </c>
      <c r="D12" s="35">
        <v>42200000</v>
      </c>
    </row>
    <row r="13" spans="1:4" x14ac:dyDescent="0.25">
      <c r="A13" s="15" t="s">
        <v>190</v>
      </c>
      <c r="B13" s="35">
        <v>0</v>
      </c>
      <c r="C13" s="35">
        <v>0</v>
      </c>
      <c r="D13" s="35">
        <v>0</v>
      </c>
    </row>
    <row r="14" spans="1:4" x14ac:dyDescent="0.25">
      <c r="A14" s="15" t="s">
        <v>191</v>
      </c>
      <c r="B14" s="35">
        <v>100000</v>
      </c>
      <c r="C14" s="35">
        <v>100000</v>
      </c>
      <c r="D14" s="35">
        <v>100000</v>
      </c>
    </row>
    <row r="15" spans="1:4" x14ac:dyDescent="0.25">
      <c r="A15" s="15" t="s">
        <v>239</v>
      </c>
      <c r="B15" s="35">
        <v>0</v>
      </c>
      <c r="C15" s="35">
        <v>0</v>
      </c>
      <c r="D15" s="35">
        <v>0</v>
      </c>
    </row>
    <row r="16" spans="1:4" x14ac:dyDescent="0.25">
      <c r="A16" s="15" t="s">
        <v>240</v>
      </c>
      <c r="B16" s="35">
        <v>0</v>
      </c>
      <c r="C16" s="35">
        <v>0</v>
      </c>
      <c r="D16" s="35">
        <v>42100000</v>
      </c>
    </row>
    <row r="17" spans="1:4" x14ac:dyDescent="0.25">
      <c r="A17" s="157" t="s">
        <v>142</v>
      </c>
      <c r="B17" s="181">
        <v>42150000</v>
      </c>
      <c r="C17" s="181">
        <v>42150000</v>
      </c>
      <c r="D17" s="181">
        <v>87400000</v>
      </c>
    </row>
    <row r="18" spans="1:4" x14ac:dyDescent="0.25">
      <c r="A18"/>
      <c r="B18"/>
      <c r="C18"/>
      <c r="D18"/>
    </row>
    <row r="19" spans="1:4" x14ac:dyDescent="0.25">
      <c r="A19"/>
      <c r="B19"/>
      <c r="C19"/>
      <c r="D19"/>
    </row>
    <row r="21" spans="1:4" s="48" customFormat="1" ht="30" x14ac:dyDescent="0.25">
      <c r="A21" s="162" t="s">
        <v>229</v>
      </c>
      <c r="B21" s="183" t="s">
        <v>309</v>
      </c>
      <c r="C21" s="183" t="s">
        <v>310</v>
      </c>
      <c r="D21" s="183" t="s">
        <v>391</v>
      </c>
    </row>
    <row r="22" spans="1:4" x14ac:dyDescent="0.25">
      <c r="A22" s="15" t="s">
        <v>192</v>
      </c>
      <c r="B22" s="35">
        <v>13360000</v>
      </c>
      <c r="C22" s="35">
        <v>13360000</v>
      </c>
      <c r="D22" s="35">
        <v>10900000</v>
      </c>
    </row>
    <row r="23" spans="1:4" x14ac:dyDescent="0.25">
      <c r="A23" s="15" t="s">
        <v>193</v>
      </c>
      <c r="B23" s="35">
        <v>12020000</v>
      </c>
      <c r="C23" s="35">
        <v>12020000</v>
      </c>
      <c r="D23" s="35">
        <v>9000000</v>
      </c>
    </row>
    <row r="24" spans="1:4" x14ac:dyDescent="0.25">
      <c r="A24" s="15" t="s">
        <v>194</v>
      </c>
      <c r="B24" s="35">
        <v>1340000</v>
      </c>
      <c r="C24" s="35">
        <v>1340000</v>
      </c>
      <c r="D24" s="35">
        <v>1900000</v>
      </c>
    </row>
    <row r="25" spans="1:4" x14ac:dyDescent="0.25">
      <c r="A25" s="15" t="s">
        <v>195</v>
      </c>
      <c r="B25" s="35">
        <v>9000000</v>
      </c>
      <c r="C25" s="35">
        <v>9000000</v>
      </c>
      <c r="D25" s="35">
        <v>9500000</v>
      </c>
    </row>
    <row r="26" spans="1:4" x14ac:dyDescent="0.25">
      <c r="A26" s="170" t="s">
        <v>290</v>
      </c>
      <c r="B26" s="35">
        <v>6000000</v>
      </c>
      <c r="C26" s="35">
        <v>6000000</v>
      </c>
      <c r="D26" s="35">
        <v>4500000</v>
      </c>
    </row>
    <row r="27" spans="1:4" x14ac:dyDescent="0.25">
      <c r="A27" s="170" t="s">
        <v>291</v>
      </c>
      <c r="B27" s="35">
        <v>3000000</v>
      </c>
      <c r="C27" s="35">
        <v>3000000</v>
      </c>
      <c r="D27" s="35">
        <v>4000000</v>
      </c>
    </row>
    <row r="28" spans="1:4" x14ac:dyDescent="0.25">
      <c r="A28" s="170" t="s">
        <v>292</v>
      </c>
      <c r="B28" s="35">
        <v>0</v>
      </c>
      <c r="C28" s="35">
        <v>0</v>
      </c>
      <c r="D28" s="35">
        <v>0</v>
      </c>
    </row>
    <row r="29" spans="1:4" x14ac:dyDescent="0.25">
      <c r="A29" s="170" t="s">
        <v>293</v>
      </c>
      <c r="B29" s="35">
        <v>0</v>
      </c>
      <c r="C29" s="35">
        <v>0</v>
      </c>
      <c r="D29" s="35">
        <v>1000000</v>
      </c>
    </row>
    <row r="30" spans="1:4" x14ac:dyDescent="0.25">
      <c r="A30" s="170" t="s">
        <v>348</v>
      </c>
      <c r="B30" s="35">
        <v>0</v>
      </c>
      <c r="C30" s="35">
        <v>0</v>
      </c>
      <c r="D30" s="35">
        <v>0</v>
      </c>
    </row>
    <row r="31" spans="1:4" x14ac:dyDescent="0.25">
      <c r="A31" s="15" t="s">
        <v>199</v>
      </c>
      <c r="B31" s="35">
        <v>0</v>
      </c>
      <c r="C31" s="35">
        <v>0</v>
      </c>
      <c r="D31" s="35">
        <v>0</v>
      </c>
    </row>
    <row r="32" spans="1:4" x14ac:dyDescent="0.25">
      <c r="A32" s="15" t="s">
        <v>199</v>
      </c>
      <c r="B32" s="35">
        <v>0</v>
      </c>
      <c r="C32" s="35">
        <v>0</v>
      </c>
      <c r="D32" s="35">
        <v>0</v>
      </c>
    </row>
    <row r="33" spans="1:4" x14ac:dyDescent="0.25">
      <c r="A33" s="15" t="s">
        <v>196</v>
      </c>
      <c r="B33" s="35">
        <v>10450000</v>
      </c>
      <c r="C33" s="35">
        <v>10450000</v>
      </c>
      <c r="D33" s="35">
        <v>10700000</v>
      </c>
    </row>
    <row r="34" spans="1:4" x14ac:dyDescent="0.25">
      <c r="A34" s="15" t="s">
        <v>197</v>
      </c>
      <c r="B34" s="35">
        <v>9000000</v>
      </c>
      <c r="C34" s="35">
        <v>9000000</v>
      </c>
      <c r="D34" s="35">
        <v>9000000</v>
      </c>
    </row>
    <row r="35" spans="1:4" x14ac:dyDescent="0.25">
      <c r="A35" s="15" t="s">
        <v>198</v>
      </c>
      <c r="B35" s="35">
        <v>1450000</v>
      </c>
      <c r="C35" s="35">
        <v>1450000</v>
      </c>
      <c r="D35" s="35">
        <v>1700000</v>
      </c>
    </row>
    <row r="36" spans="1:4" x14ac:dyDescent="0.25">
      <c r="A36" s="157" t="s">
        <v>142</v>
      </c>
      <c r="B36" s="181">
        <v>32810000</v>
      </c>
      <c r="C36" s="181">
        <v>32810000</v>
      </c>
      <c r="D36" s="181">
        <v>31100000</v>
      </c>
    </row>
    <row r="37" spans="1:4" x14ac:dyDescent="0.25">
      <c r="A37"/>
      <c r="B37"/>
      <c r="C37"/>
      <c r="D37"/>
    </row>
    <row r="38" spans="1:4" x14ac:dyDescent="0.25">
      <c r="A38"/>
      <c r="B38"/>
      <c r="C38"/>
      <c r="D38"/>
    </row>
    <row r="39" spans="1:4" x14ac:dyDescent="0.25">
      <c r="A39" s="15"/>
    </row>
    <row r="40" spans="1:4" s="138" customFormat="1" x14ac:dyDescent="0.25">
      <c r="A40" s="15"/>
      <c r="B40" s="35"/>
      <c r="C40" s="35"/>
      <c r="D40" s="35"/>
    </row>
    <row r="41" spans="1:4" s="138" customFormat="1" x14ac:dyDescent="0.25">
      <c r="A41" s="15"/>
      <c r="B41" s="35"/>
      <c r="C41" s="35"/>
      <c r="D41" s="35"/>
    </row>
    <row r="42" spans="1:4" s="138" customFormat="1" x14ac:dyDescent="0.25">
      <c r="A42" s="15"/>
      <c r="B42" s="35"/>
      <c r="C42" s="35"/>
      <c r="D42" s="35"/>
    </row>
    <row r="43" spans="1:4" s="138" customFormat="1" x14ac:dyDescent="0.25">
      <c r="A43" s="15"/>
      <c r="B43" s="35"/>
      <c r="C43" s="35"/>
      <c r="D43" s="35"/>
    </row>
    <row r="44" spans="1:4" x14ac:dyDescent="0.25">
      <c r="A44" s="15"/>
    </row>
    <row r="45" spans="1:4" x14ac:dyDescent="0.25">
      <c r="A45" s="15"/>
    </row>
    <row r="46" spans="1:4" s="48" customFormat="1" ht="31.5" customHeight="1" x14ac:dyDescent="0.25">
      <c r="A46" s="164" t="s">
        <v>213</v>
      </c>
      <c r="B46" s="165" t="s">
        <v>381</v>
      </c>
      <c r="C46" s="165" t="s">
        <v>380</v>
      </c>
      <c r="D46" s="165" t="s">
        <v>391</v>
      </c>
    </row>
    <row r="47" spans="1:4" s="45" customFormat="1" x14ac:dyDescent="0.25">
      <c r="A47" s="161" t="s">
        <v>231</v>
      </c>
      <c r="B47" s="51">
        <f>'Zdaňovaná činnost data'!D26-'Zdaňovaná činnost data'!D38</f>
        <v>90000</v>
      </c>
      <c r="C47" s="51">
        <f>'Zdaňovaná činnost data'!E26-'Zdaňovaná činnost data'!E38</f>
        <v>90000</v>
      </c>
      <c r="D47" s="51">
        <f>'Zdaňovaná činnost data'!F26-'Zdaňovaná činnost data'!F38</f>
        <v>30100000</v>
      </c>
    </row>
    <row r="49" spans="1:4" s="48" customFormat="1" ht="30" x14ac:dyDescent="0.25">
      <c r="A49" s="166" t="s">
        <v>227</v>
      </c>
      <c r="B49" s="190" t="s">
        <v>309</v>
      </c>
      <c r="C49" s="190" t="s">
        <v>310</v>
      </c>
      <c r="D49" s="190" t="s">
        <v>391</v>
      </c>
    </row>
    <row r="50" spans="1:4" x14ac:dyDescent="0.25">
      <c r="A50" s="15" t="s">
        <v>201</v>
      </c>
      <c r="B50" s="35">
        <v>48000000</v>
      </c>
      <c r="C50" s="35">
        <v>48000000</v>
      </c>
      <c r="D50" s="35">
        <v>49500000</v>
      </c>
    </row>
    <row r="51" spans="1:4" x14ac:dyDescent="0.25">
      <c r="A51" s="15" t="s">
        <v>188</v>
      </c>
      <c r="B51" s="35">
        <v>33000000</v>
      </c>
      <c r="C51" s="35">
        <v>33000000</v>
      </c>
      <c r="D51" s="35">
        <v>34500000</v>
      </c>
    </row>
    <row r="52" spans="1:4" x14ac:dyDescent="0.25">
      <c r="A52" s="15" t="s">
        <v>238</v>
      </c>
      <c r="B52" s="35">
        <v>15000000</v>
      </c>
      <c r="C52" s="35">
        <v>15000000</v>
      </c>
      <c r="D52" s="35">
        <v>15000000</v>
      </c>
    </row>
    <row r="53" spans="1:4" x14ac:dyDescent="0.25">
      <c r="A53" s="15" t="s">
        <v>204</v>
      </c>
      <c r="B53" s="35">
        <v>11100000</v>
      </c>
      <c r="C53" s="35">
        <v>11100000</v>
      </c>
      <c r="D53" s="35">
        <v>12800000</v>
      </c>
    </row>
    <row r="54" spans="1:4" x14ac:dyDescent="0.25">
      <c r="A54" s="15" t="s">
        <v>188</v>
      </c>
      <c r="B54" s="35">
        <v>8000000</v>
      </c>
      <c r="C54" s="35">
        <v>8000000</v>
      </c>
      <c r="D54" s="35">
        <v>9700000</v>
      </c>
    </row>
    <row r="55" spans="1:4" x14ac:dyDescent="0.25">
      <c r="A55" s="15" t="s">
        <v>238</v>
      </c>
      <c r="B55" s="35">
        <v>3100000</v>
      </c>
      <c r="C55" s="35">
        <v>3100000</v>
      </c>
      <c r="D55" s="35">
        <v>3100000</v>
      </c>
    </row>
    <row r="56" spans="1:4" x14ac:dyDescent="0.25">
      <c r="A56" s="15" t="s">
        <v>205</v>
      </c>
      <c r="B56" s="35">
        <v>600000</v>
      </c>
      <c r="C56" s="35">
        <v>600000</v>
      </c>
      <c r="D56" s="35">
        <v>42700000</v>
      </c>
    </row>
    <row r="57" spans="1:4" x14ac:dyDescent="0.25">
      <c r="A57" s="15" t="s">
        <v>190</v>
      </c>
      <c r="B57" s="35">
        <v>0</v>
      </c>
      <c r="C57" s="35">
        <v>0</v>
      </c>
      <c r="D57" s="35">
        <v>0</v>
      </c>
    </row>
    <row r="58" spans="1:4" x14ac:dyDescent="0.25">
      <c r="A58" s="15" t="s">
        <v>200</v>
      </c>
      <c r="B58" s="35">
        <v>500000</v>
      </c>
      <c r="C58" s="35">
        <v>500000</v>
      </c>
      <c r="D58" s="35">
        <v>500000</v>
      </c>
    </row>
    <row r="59" spans="1:4" x14ac:dyDescent="0.25">
      <c r="A59" s="15" t="s">
        <v>191</v>
      </c>
      <c r="B59" s="35">
        <v>100000</v>
      </c>
      <c r="C59" s="35">
        <v>100000</v>
      </c>
      <c r="D59" s="35">
        <v>100000</v>
      </c>
    </row>
    <row r="60" spans="1:4" x14ac:dyDescent="0.25">
      <c r="A60" s="15" t="s">
        <v>239</v>
      </c>
      <c r="B60" s="35">
        <v>0</v>
      </c>
      <c r="C60" s="35">
        <v>0</v>
      </c>
      <c r="D60" s="35">
        <v>0</v>
      </c>
    </row>
    <row r="61" spans="1:4" x14ac:dyDescent="0.25">
      <c r="A61" s="15" t="s">
        <v>240</v>
      </c>
      <c r="B61" s="35">
        <v>0</v>
      </c>
      <c r="C61" s="35">
        <v>0</v>
      </c>
      <c r="D61" s="35">
        <v>42100000</v>
      </c>
    </row>
    <row r="62" spans="1:4" x14ac:dyDescent="0.25">
      <c r="A62" s="167" t="s">
        <v>142</v>
      </c>
      <c r="B62" s="182">
        <v>59700000</v>
      </c>
      <c r="C62" s="182">
        <v>59700000</v>
      </c>
      <c r="D62" s="182">
        <v>105000000</v>
      </c>
    </row>
    <row r="63" spans="1:4" x14ac:dyDescent="0.25">
      <c r="A63"/>
      <c r="B63"/>
      <c r="C63"/>
      <c r="D63"/>
    </row>
    <row r="64" spans="1:4" x14ac:dyDescent="0.25">
      <c r="A64"/>
      <c r="B64"/>
      <c r="C64"/>
      <c r="D64"/>
    </row>
    <row r="66" spans="1:4" s="48" customFormat="1" ht="30" x14ac:dyDescent="0.25">
      <c r="A66" s="166" t="s">
        <v>206</v>
      </c>
      <c r="B66" s="190" t="s">
        <v>309</v>
      </c>
      <c r="C66" s="190" t="s">
        <v>310</v>
      </c>
      <c r="D66" s="190" t="s">
        <v>391</v>
      </c>
    </row>
    <row r="67" spans="1:4" x14ac:dyDescent="0.25">
      <c r="A67" s="15" t="s">
        <v>207</v>
      </c>
      <c r="B67" s="35">
        <v>46970000</v>
      </c>
      <c r="C67" s="35">
        <v>46970000</v>
      </c>
      <c r="D67" s="35">
        <v>43700000</v>
      </c>
    </row>
    <row r="68" spans="1:4" x14ac:dyDescent="0.25">
      <c r="A68" s="15" t="s">
        <v>243</v>
      </c>
      <c r="B68" s="35">
        <v>0</v>
      </c>
      <c r="C68" s="35">
        <v>0</v>
      </c>
      <c r="D68" s="35">
        <v>0</v>
      </c>
    </row>
    <row r="69" spans="1:4" x14ac:dyDescent="0.25">
      <c r="A69" s="15" t="s">
        <v>241</v>
      </c>
      <c r="B69" s="35">
        <v>21020000</v>
      </c>
      <c r="C69" s="35">
        <v>21020000</v>
      </c>
      <c r="D69" s="35">
        <v>17500000</v>
      </c>
    </row>
    <row r="70" spans="1:4" x14ac:dyDescent="0.25">
      <c r="A70" s="15" t="s">
        <v>242</v>
      </c>
      <c r="B70" s="35">
        <v>10450000</v>
      </c>
      <c r="C70" s="35">
        <v>10450000</v>
      </c>
      <c r="D70" s="35">
        <v>10700000</v>
      </c>
    </row>
    <row r="71" spans="1:4" x14ac:dyDescent="0.25">
      <c r="A71" s="15" t="s">
        <v>238</v>
      </c>
      <c r="B71" s="35">
        <v>15500000</v>
      </c>
      <c r="C71" s="35">
        <v>15500000</v>
      </c>
      <c r="D71" s="35">
        <v>15500000</v>
      </c>
    </row>
    <row r="72" spans="1:4" x14ac:dyDescent="0.25">
      <c r="A72" s="15" t="s">
        <v>208</v>
      </c>
      <c r="B72" s="35">
        <v>4640000</v>
      </c>
      <c r="C72" s="35">
        <v>4640000</v>
      </c>
      <c r="D72" s="35">
        <v>6200000</v>
      </c>
    </row>
    <row r="73" spans="1:4" x14ac:dyDescent="0.25">
      <c r="A73" s="15" t="s">
        <v>241</v>
      </c>
      <c r="B73" s="35">
        <v>1340000</v>
      </c>
      <c r="C73" s="35">
        <v>1340000</v>
      </c>
      <c r="D73" s="35">
        <v>2900000</v>
      </c>
    </row>
    <row r="74" spans="1:4" x14ac:dyDescent="0.25">
      <c r="A74" s="15" t="s">
        <v>238</v>
      </c>
      <c r="B74" s="35">
        <v>3300000</v>
      </c>
      <c r="C74" s="35">
        <v>3300000</v>
      </c>
      <c r="D74" s="35">
        <v>3300000</v>
      </c>
    </row>
    <row r="75" spans="1:4" x14ac:dyDescent="0.25">
      <c r="A75" s="15" t="s">
        <v>209</v>
      </c>
      <c r="B75" s="35">
        <v>0</v>
      </c>
      <c r="C75" s="35">
        <v>0</v>
      </c>
      <c r="D75" s="35">
        <v>0</v>
      </c>
    </row>
    <row r="76" spans="1:4" x14ac:dyDescent="0.25">
      <c r="A76" s="15" t="s">
        <v>209</v>
      </c>
      <c r="B76" s="35">
        <v>0</v>
      </c>
      <c r="C76" s="35">
        <v>0</v>
      </c>
      <c r="D76" s="35">
        <v>0</v>
      </c>
    </row>
    <row r="77" spans="1:4" x14ac:dyDescent="0.25">
      <c r="A77" s="15" t="s">
        <v>210</v>
      </c>
      <c r="B77" s="35">
        <v>8000000</v>
      </c>
      <c r="C77" s="35">
        <v>8000000</v>
      </c>
      <c r="D77" s="35">
        <v>25000000</v>
      </c>
    </row>
    <row r="78" spans="1:4" x14ac:dyDescent="0.25">
      <c r="A78" s="15" t="s">
        <v>210</v>
      </c>
      <c r="B78" s="35">
        <v>8000000</v>
      </c>
      <c r="C78" s="35">
        <v>8000000</v>
      </c>
      <c r="D78" s="35">
        <v>25000000</v>
      </c>
    </row>
    <row r="79" spans="1:4" x14ac:dyDescent="0.25">
      <c r="A79" s="167" t="s">
        <v>142</v>
      </c>
      <c r="B79" s="182">
        <v>59610000</v>
      </c>
      <c r="C79" s="182">
        <v>59610000</v>
      </c>
      <c r="D79" s="182">
        <v>74900000</v>
      </c>
    </row>
    <row r="80" spans="1:4" x14ac:dyDescent="0.25">
      <c r="A80"/>
      <c r="B80"/>
      <c r="C80"/>
      <c r="D80"/>
    </row>
    <row r="81" customFormat="1" x14ac:dyDescent="0.25"/>
  </sheetData>
  <pageMargins left="0.7" right="0.7" top="0.78740157499999996" bottom="0.78740157499999996" header="0.3" footer="0.3"/>
  <pageSetup paperSize="9" fitToHeight="0" orientation="portrait" r:id="rId5"/>
  <headerFooter>
    <oddFooter>&amp;C&amp;A&amp;P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/>
  <dimension ref="A1:U53"/>
  <sheetViews>
    <sheetView zoomScaleNormal="100" workbookViewId="0">
      <selection activeCell="C34" sqref="C34"/>
    </sheetView>
  </sheetViews>
  <sheetFormatPr defaultRowHeight="12.75" x14ac:dyDescent="0.2"/>
  <cols>
    <col min="1" max="1" width="50.7109375" style="57" customWidth="1"/>
    <col min="2" max="2" width="12.140625" style="53" customWidth="1"/>
    <col min="3" max="3" width="12.42578125" style="53" customWidth="1"/>
    <col min="4" max="5" width="12.28515625" style="53" customWidth="1"/>
    <col min="6" max="9" width="10.7109375" style="53" customWidth="1"/>
    <col min="10" max="10" width="10" style="53" customWidth="1"/>
    <col min="11" max="11" width="11.28515625" style="53" customWidth="1"/>
    <col min="12" max="16384" width="9.140625" style="53"/>
  </cols>
  <sheetData>
    <row r="1" spans="1:21" ht="18.75" x14ac:dyDescent="0.3">
      <c r="A1" s="34" t="s">
        <v>379</v>
      </c>
    </row>
    <row r="2" spans="1:21" x14ac:dyDescent="0.2"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21" s="60" customFormat="1" ht="16.5" thickBot="1" x14ac:dyDescent="0.3">
      <c r="A3" s="59" t="s">
        <v>374</v>
      </c>
      <c r="I3" s="61" t="s">
        <v>248</v>
      </c>
    </row>
    <row r="4" spans="1:21" ht="27" customHeight="1" thickBot="1" x14ac:dyDescent="0.25">
      <c r="A4" s="62" t="s">
        <v>244</v>
      </c>
      <c r="B4" s="63" t="s">
        <v>249</v>
      </c>
      <c r="C4" s="64" t="s">
        <v>250</v>
      </c>
      <c r="D4" s="64" t="s">
        <v>251</v>
      </c>
      <c r="E4" s="64" t="s">
        <v>373</v>
      </c>
      <c r="F4" s="65" t="s">
        <v>389</v>
      </c>
      <c r="G4" s="65" t="s">
        <v>375</v>
      </c>
      <c r="H4" s="66" t="s">
        <v>245</v>
      </c>
      <c r="I4" s="66" t="s">
        <v>246</v>
      </c>
      <c r="J4" s="67" t="s">
        <v>247</v>
      </c>
      <c r="K4" s="68" t="s">
        <v>252</v>
      </c>
      <c r="L4" s="68" t="s">
        <v>376</v>
      </c>
    </row>
    <row r="5" spans="1:21" x14ac:dyDescent="0.2">
      <c r="A5" s="69"/>
      <c r="B5" s="70"/>
      <c r="C5" s="70"/>
      <c r="D5" s="70"/>
      <c r="E5" s="70"/>
      <c r="F5" s="71"/>
      <c r="G5" s="72"/>
      <c r="H5" s="73"/>
      <c r="I5" s="71"/>
      <c r="J5" s="71"/>
      <c r="K5" s="74"/>
      <c r="L5" s="75"/>
    </row>
    <row r="6" spans="1:21" x14ac:dyDescent="0.2">
      <c r="A6" s="76" t="s">
        <v>253</v>
      </c>
      <c r="B6" s="77">
        <v>12891</v>
      </c>
      <c r="C6" s="77">
        <v>12385</v>
      </c>
      <c r="D6" s="77">
        <v>13448</v>
      </c>
      <c r="E6" s="77">
        <v>13037</v>
      </c>
      <c r="F6" s="55">
        <v>21710</v>
      </c>
      <c r="G6" s="55">
        <v>22110</v>
      </c>
      <c r="H6" s="55">
        <v>22500</v>
      </c>
      <c r="I6" s="55">
        <v>23000</v>
      </c>
      <c r="J6" s="55">
        <v>23500</v>
      </c>
      <c r="K6" s="78">
        <v>24000</v>
      </c>
      <c r="L6" s="79">
        <v>24500</v>
      </c>
    </row>
    <row r="7" spans="1:21" x14ac:dyDescent="0.2">
      <c r="A7" s="76" t="s">
        <v>254</v>
      </c>
      <c r="B7" s="77">
        <v>1730</v>
      </c>
      <c r="C7" s="77">
        <v>1071</v>
      </c>
      <c r="D7" s="77">
        <v>12587</v>
      </c>
      <c r="E7" s="77">
        <v>10926</v>
      </c>
      <c r="F7" s="55">
        <v>6908</v>
      </c>
      <c r="G7" s="55">
        <v>2314</v>
      </c>
      <c r="H7" s="55">
        <v>2000</v>
      </c>
      <c r="I7" s="55">
        <v>2500</v>
      </c>
      <c r="J7" s="55">
        <v>3000</v>
      </c>
      <c r="K7" s="78">
        <v>3500</v>
      </c>
      <c r="L7" s="79">
        <v>4000</v>
      </c>
    </row>
    <row r="8" spans="1:21" x14ac:dyDescent="0.2">
      <c r="A8" s="80" t="s">
        <v>255</v>
      </c>
      <c r="B8" s="77">
        <v>1000</v>
      </c>
      <c r="C8" s="77">
        <v>9</v>
      </c>
      <c r="D8" s="77">
        <v>0</v>
      </c>
      <c r="E8" s="77">
        <v>0</v>
      </c>
      <c r="F8" s="55">
        <v>2500</v>
      </c>
      <c r="G8" s="55">
        <v>0</v>
      </c>
      <c r="H8" s="78">
        <v>0</v>
      </c>
      <c r="I8" s="78">
        <v>0</v>
      </c>
      <c r="J8" s="78">
        <v>0</v>
      </c>
      <c r="K8" s="78">
        <v>0</v>
      </c>
      <c r="L8" s="79">
        <v>0</v>
      </c>
    </row>
    <row r="9" spans="1:21" ht="13.5" thickBot="1" x14ac:dyDescent="0.25">
      <c r="A9" s="81" t="s">
        <v>256</v>
      </c>
      <c r="B9" s="82">
        <f>SUM(B6:B8)</f>
        <v>15621</v>
      </c>
      <c r="C9" s="82">
        <f>SUM(C6:C8)</f>
        <v>13465</v>
      </c>
      <c r="D9" s="82">
        <f>SUM(D6:D8)</f>
        <v>26035</v>
      </c>
      <c r="E9" s="82">
        <f t="shared" ref="E9" si="0">SUM(E6:E8)</f>
        <v>23963</v>
      </c>
      <c r="F9" s="83">
        <f t="shared" ref="F9:L9" si="1">SUM(F6:F8)</f>
        <v>31118</v>
      </c>
      <c r="G9" s="83">
        <f t="shared" si="1"/>
        <v>24424</v>
      </c>
      <c r="H9" s="83">
        <f t="shared" si="1"/>
        <v>24500</v>
      </c>
      <c r="I9" s="83">
        <f t="shared" si="1"/>
        <v>25500</v>
      </c>
      <c r="J9" s="83">
        <f t="shared" si="1"/>
        <v>26500</v>
      </c>
      <c r="K9" s="84">
        <f t="shared" si="1"/>
        <v>27500</v>
      </c>
      <c r="L9" s="85">
        <f t="shared" si="1"/>
        <v>28500</v>
      </c>
    </row>
    <row r="10" spans="1:21" x14ac:dyDescent="0.2">
      <c r="A10" s="86"/>
      <c r="B10" s="87"/>
      <c r="C10" s="87"/>
      <c r="D10" s="87"/>
      <c r="E10" s="87"/>
      <c r="F10" s="88"/>
      <c r="G10" s="89"/>
      <c r="H10" s="90"/>
      <c r="I10" s="88"/>
      <c r="J10" s="88"/>
      <c r="K10" s="90"/>
      <c r="L10" s="91"/>
    </row>
    <row r="11" spans="1:21" x14ac:dyDescent="0.2">
      <c r="A11" s="80" t="s">
        <v>257</v>
      </c>
      <c r="B11" s="77">
        <v>153230</v>
      </c>
      <c r="C11" s="77">
        <v>89080</v>
      </c>
      <c r="D11" s="77">
        <v>150183</v>
      </c>
      <c r="E11" s="77">
        <v>147978</v>
      </c>
      <c r="F11" s="55">
        <v>120958</v>
      </c>
      <c r="G11" s="92">
        <v>91329</v>
      </c>
      <c r="H11" s="92">
        <v>84500</v>
      </c>
      <c r="I11" s="92">
        <v>86000</v>
      </c>
      <c r="J11" s="92">
        <v>87500</v>
      </c>
      <c r="K11" s="93">
        <v>89000</v>
      </c>
      <c r="L11" s="79">
        <v>90500</v>
      </c>
    </row>
    <row r="12" spans="1:21" x14ac:dyDescent="0.2">
      <c r="A12" s="94" t="s">
        <v>258</v>
      </c>
      <c r="B12" s="139">
        <v>43159</v>
      </c>
      <c r="C12" s="139">
        <v>43159</v>
      </c>
      <c r="D12" s="139">
        <v>44252</v>
      </c>
      <c r="E12" s="139">
        <v>47484</v>
      </c>
      <c r="F12" s="55">
        <v>51876</v>
      </c>
      <c r="G12" s="92">
        <v>54405</v>
      </c>
      <c r="H12" s="92">
        <v>55500</v>
      </c>
      <c r="I12" s="92">
        <v>57000</v>
      </c>
      <c r="J12" s="92">
        <v>58500</v>
      </c>
      <c r="K12" s="93">
        <v>60000</v>
      </c>
      <c r="L12" s="79">
        <v>61500</v>
      </c>
      <c r="O12" s="189"/>
      <c r="P12" s="189"/>
      <c r="Q12" s="189"/>
      <c r="R12" s="189"/>
      <c r="S12" s="189"/>
      <c r="T12" s="189"/>
      <c r="U12" s="189"/>
    </row>
    <row r="13" spans="1:21" x14ac:dyDescent="0.2">
      <c r="A13" s="94" t="s">
        <v>259</v>
      </c>
      <c r="B13" s="139">
        <v>11446</v>
      </c>
      <c r="C13" s="139">
        <v>11736</v>
      </c>
      <c r="D13" s="139">
        <v>11668</v>
      </c>
      <c r="E13" s="139">
        <v>12600</v>
      </c>
      <c r="F13" s="55">
        <v>12234</v>
      </c>
      <c r="G13" s="92">
        <v>11924</v>
      </c>
      <c r="H13" s="92">
        <v>12600</v>
      </c>
      <c r="I13" s="92">
        <v>12800</v>
      </c>
      <c r="J13" s="92">
        <v>13000</v>
      </c>
      <c r="K13" s="93">
        <v>13200</v>
      </c>
      <c r="L13" s="79">
        <v>13400</v>
      </c>
    </row>
    <row r="14" spans="1:21" ht="13.5" thickBot="1" x14ac:dyDescent="0.25">
      <c r="A14" s="81" t="s">
        <v>260</v>
      </c>
      <c r="B14" s="82">
        <f>B9+B11</f>
        <v>168851</v>
      </c>
      <c r="C14" s="82">
        <f>C9+C11</f>
        <v>102545</v>
      </c>
      <c r="D14" s="82">
        <f>D9+D11</f>
        <v>176218</v>
      </c>
      <c r="E14" s="82">
        <f t="shared" ref="E14" si="2">E9+E11</f>
        <v>171941</v>
      </c>
      <c r="F14" s="83">
        <f t="shared" ref="F14:L14" si="3">F9+F11</f>
        <v>152076</v>
      </c>
      <c r="G14" s="83">
        <f t="shared" si="3"/>
        <v>115753</v>
      </c>
      <c r="H14" s="83">
        <f t="shared" si="3"/>
        <v>109000</v>
      </c>
      <c r="I14" s="83">
        <f t="shared" si="3"/>
        <v>111500</v>
      </c>
      <c r="J14" s="83">
        <f t="shared" si="3"/>
        <v>114000</v>
      </c>
      <c r="K14" s="84">
        <f t="shared" si="3"/>
        <v>116500</v>
      </c>
      <c r="L14" s="85">
        <f t="shared" si="3"/>
        <v>119000</v>
      </c>
    </row>
    <row r="15" spans="1:21" x14ac:dyDescent="0.2">
      <c r="A15" s="95"/>
      <c r="B15" s="96"/>
      <c r="C15" s="96"/>
      <c r="D15" s="96"/>
      <c r="E15" s="96"/>
      <c r="F15" s="56"/>
      <c r="G15" s="97"/>
      <c r="H15" s="54"/>
      <c r="I15" s="56"/>
      <c r="J15" s="56"/>
      <c r="K15" s="54"/>
      <c r="L15" s="98"/>
    </row>
    <row r="16" spans="1:21" x14ac:dyDescent="0.2">
      <c r="A16" s="76" t="s">
        <v>261</v>
      </c>
      <c r="B16" s="111">
        <v>93054</v>
      </c>
      <c r="C16" s="111">
        <v>99206</v>
      </c>
      <c r="D16" s="111">
        <v>105485</v>
      </c>
      <c r="E16" s="111">
        <v>124303</v>
      </c>
      <c r="F16" s="100">
        <v>114657</v>
      </c>
      <c r="G16" s="100">
        <v>111367</v>
      </c>
      <c r="H16" s="100">
        <v>107000</v>
      </c>
      <c r="I16" s="100">
        <v>109000</v>
      </c>
      <c r="J16" s="100">
        <v>111000</v>
      </c>
      <c r="K16" s="101">
        <v>113000</v>
      </c>
      <c r="L16" s="102">
        <v>115000</v>
      </c>
    </row>
    <row r="17" spans="1:12" x14ac:dyDescent="0.2">
      <c r="A17" s="76" t="s">
        <v>262</v>
      </c>
      <c r="B17" s="111">
        <v>52264</v>
      </c>
      <c r="C17" s="111">
        <v>38411</v>
      </c>
      <c r="D17" s="111">
        <v>52791</v>
      </c>
      <c r="E17" s="111">
        <v>28067</v>
      </c>
      <c r="F17" s="100">
        <v>47279</v>
      </c>
      <c r="G17" s="103">
        <v>31695</v>
      </c>
      <c r="H17" s="101">
        <v>2000</v>
      </c>
      <c r="I17" s="100">
        <v>2500</v>
      </c>
      <c r="J17" s="100">
        <v>3000</v>
      </c>
      <c r="K17" s="101">
        <v>3500</v>
      </c>
      <c r="L17" s="102">
        <v>4000</v>
      </c>
    </row>
    <row r="18" spans="1:12" ht="13.5" thickBot="1" x14ac:dyDescent="0.25">
      <c r="A18" s="81" t="s">
        <v>263</v>
      </c>
      <c r="B18" s="82">
        <f>SUM(B16:B17)</f>
        <v>145318</v>
      </c>
      <c r="C18" s="82">
        <f>SUM(C16:C17)</f>
        <v>137617</v>
      </c>
      <c r="D18" s="82">
        <f>SUM(D16:D17)</f>
        <v>158276</v>
      </c>
      <c r="E18" s="82">
        <f t="shared" ref="E18" si="4">SUM(E16:E17)</f>
        <v>152370</v>
      </c>
      <c r="F18" s="83">
        <f t="shared" ref="F18:L18" si="5">SUM(F16:F17)</f>
        <v>161936</v>
      </c>
      <c r="G18" s="83">
        <f t="shared" si="5"/>
        <v>143062</v>
      </c>
      <c r="H18" s="83">
        <f t="shared" si="5"/>
        <v>109000</v>
      </c>
      <c r="I18" s="83">
        <f t="shared" si="5"/>
        <v>111500</v>
      </c>
      <c r="J18" s="83">
        <f t="shared" si="5"/>
        <v>114000</v>
      </c>
      <c r="K18" s="84">
        <f t="shared" si="5"/>
        <v>116500</v>
      </c>
      <c r="L18" s="85">
        <f t="shared" si="5"/>
        <v>119000</v>
      </c>
    </row>
    <row r="19" spans="1:12" ht="13.5" thickBot="1" x14ac:dyDescent="0.25">
      <c r="A19" s="86"/>
      <c r="B19" s="87"/>
      <c r="C19" s="87"/>
      <c r="D19" s="87"/>
      <c r="E19" s="87"/>
      <c r="F19" s="88"/>
      <c r="G19" s="89"/>
      <c r="H19" s="90"/>
      <c r="I19" s="88"/>
      <c r="J19" s="88"/>
      <c r="K19" s="90"/>
      <c r="L19" s="91"/>
    </row>
    <row r="20" spans="1:12" ht="13.5" thickBot="1" x14ac:dyDescent="0.25">
      <c r="A20" s="62" t="s">
        <v>264</v>
      </c>
      <c r="B20" s="104">
        <f>B14-B18</f>
        <v>23533</v>
      </c>
      <c r="C20" s="104">
        <f>C14-C18</f>
        <v>-35072</v>
      </c>
      <c r="D20" s="104">
        <f>D14-D18</f>
        <v>17942</v>
      </c>
      <c r="E20" s="104">
        <f t="shared" ref="E20" si="6">E14-E18</f>
        <v>19571</v>
      </c>
      <c r="F20" s="105">
        <f t="shared" ref="F20:L20" si="7">F14-F18</f>
        <v>-9860</v>
      </c>
      <c r="G20" s="105">
        <f t="shared" si="7"/>
        <v>-27309</v>
      </c>
      <c r="H20" s="105">
        <f t="shared" si="7"/>
        <v>0</v>
      </c>
      <c r="I20" s="105">
        <f t="shared" si="7"/>
        <v>0</v>
      </c>
      <c r="J20" s="105">
        <f t="shared" si="7"/>
        <v>0</v>
      </c>
      <c r="K20" s="106">
        <f t="shared" si="7"/>
        <v>0</v>
      </c>
      <c r="L20" s="107">
        <f t="shared" si="7"/>
        <v>0</v>
      </c>
    </row>
    <row r="21" spans="1:12" x14ac:dyDescent="0.2">
      <c r="A21" s="86"/>
      <c r="B21" s="87"/>
      <c r="C21" s="87"/>
      <c r="D21" s="87"/>
      <c r="E21" s="87"/>
      <c r="F21" s="88"/>
      <c r="G21" s="89"/>
      <c r="H21" s="90"/>
      <c r="I21" s="88"/>
      <c r="J21" s="88"/>
      <c r="K21" s="108"/>
      <c r="L21" s="109"/>
    </row>
    <row r="22" spans="1:12" x14ac:dyDescent="0.2">
      <c r="A22" s="110"/>
      <c r="B22" s="111"/>
      <c r="C22" s="111"/>
      <c r="D22" s="111"/>
      <c r="E22" s="111"/>
      <c r="F22" s="112"/>
      <c r="G22" s="113"/>
      <c r="H22" s="114"/>
      <c r="I22" s="112"/>
      <c r="J22" s="112"/>
      <c r="K22" s="115"/>
      <c r="L22" s="116"/>
    </row>
    <row r="23" spans="1:12" s="124" customFormat="1" x14ac:dyDescent="0.2">
      <c r="A23" s="117" t="s">
        <v>265</v>
      </c>
      <c r="B23" s="118">
        <v>0</v>
      </c>
      <c r="C23" s="118">
        <v>0</v>
      </c>
      <c r="D23" s="118">
        <v>0</v>
      </c>
      <c r="E23" s="118">
        <v>0</v>
      </c>
      <c r="F23" s="119">
        <v>0</v>
      </c>
      <c r="G23" s="120">
        <v>0</v>
      </c>
      <c r="H23" s="121">
        <v>0</v>
      </c>
      <c r="I23" s="119">
        <v>0</v>
      </c>
      <c r="J23" s="119">
        <v>0</v>
      </c>
      <c r="K23" s="122">
        <v>0</v>
      </c>
      <c r="L23" s="123">
        <v>0</v>
      </c>
    </row>
    <row r="24" spans="1:12" ht="24" x14ac:dyDescent="0.2">
      <c r="A24" s="125" t="s">
        <v>266</v>
      </c>
      <c r="B24" s="99">
        <v>0</v>
      </c>
      <c r="C24" s="99">
        <v>0</v>
      </c>
      <c r="D24" s="99">
        <v>0</v>
      </c>
      <c r="E24" s="99">
        <v>0</v>
      </c>
      <c r="F24" s="126">
        <v>0</v>
      </c>
      <c r="G24" s="127">
        <v>0</v>
      </c>
      <c r="H24" s="127">
        <v>0</v>
      </c>
      <c r="I24" s="126">
        <v>0</v>
      </c>
      <c r="J24" s="127">
        <v>0</v>
      </c>
      <c r="K24" s="128">
        <v>0</v>
      </c>
      <c r="L24" s="129">
        <v>0</v>
      </c>
    </row>
    <row r="25" spans="1:12" ht="13.5" thickBot="1" x14ac:dyDescent="0.25">
      <c r="A25" s="130" t="s">
        <v>267</v>
      </c>
      <c r="B25" s="131">
        <v>0</v>
      </c>
      <c r="C25" s="131">
        <v>0</v>
      </c>
      <c r="D25" s="131">
        <v>0</v>
      </c>
      <c r="E25" s="131">
        <v>0</v>
      </c>
      <c r="F25" s="132">
        <v>0</v>
      </c>
      <c r="G25" s="133">
        <v>0</v>
      </c>
      <c r="H25" s="134">
        <v>0</v>
      </c>
      <c r="I25" s="132">
        <v>0</v>
      </c>
      <c r="J25" s="132">
        <v>0</v>
      </c>
      <c r="K25" s="135">
        <v>0</v>
      </c>
      <c r="L25" s="136">
        <v>0</v>
      </c>
    </row>
    <row r="26" spans="1:12" x14ac:dyDescent="0.2">
      <c r="B26" s="61"/>
      <c r="C26" s="61"/>
      <c r="D26" s="61"/>
      <c r="E26" s="61"/>
    </row>
    <row r="28" spans="1:12" x14ac:dyDescent="0.2">
      <c r="A28" s="53" t="s">
        <v>268</v>
      </c>
    </row>
    <row r="29" spans="1:12" x14ac:dyDescent="0.2">
      <c r="A29" s="53" t="s">
        <v>269</v>
      </c>
    </row>
    <row r="32" spans="1:12" x14ac:dyDescent="0.2">
      <c r="B32" s="137"/>
      <c r="C32" s="137"/>
      <c r="D32" s="137"/>
      <c r="E32" s="137"/>
    </row>
    <row r="33" spans="2:5" x14ac:dyDescent="0.2">
      <c r="B33" s="137"/>
      <c r="C33" s="137"/>
      <c r="D33" s="137"/>
      <c r="E33" s="137"/>
    </row>
    <row r="34" spans="2:5" x14ac:dyDescent="0.2">
      <c r="B34" s="137"/>
      <c r="C34" s="137"/>
      <c r="D34" s="137"/>
      <c r="E34" s="137"/>
    </row>
    <row r="35" spans="2:5" x14ac:dyDescent="0.2">
      <c r="B35" s="137"/>
      <c r="C35" s="137"/>
      <c r="D35" s="137"/>
      <c r="E35" s="137"/>
    </row>
    <row r="36" spans="2:5" x14ac:dyDescent="0.2">
      <c r="B36" s="137"/>
      <c r="C36" s="137"/>
      <c r="D36" s="137"/>
      <c r="E36" s="137"/>
    </row>
    <row r="37" spans="2:5" x14ac:dyDescent="0.2">
      <c r="B37" s="137"/>
      <c r="C37" s="137"/>
      <c r="D37" s="137"/>
      <c r="E37" s="137"/>
    </row>
    <row r="38" spans="2:5" x14ac:dyDescent="0.2">
      <c r="B38" s="137"/>
      <c r="C38" s="137"/>
      <c r="D38" s="137"/>
      <c r="E38" s="137"/>
    </row>
    <row r="39" spans="2:5" x14ac:dyDescent="0.2">
      <c r="B39" s="137"/>
      <c r="C39" s="137"/>
      <c r="D39" s="137"/>
      <c r="E39" s="137"/>
    </row>
    <row r="40" spans="2:5" x14ac:dyDescent="0.2">
      <c r="B40" s="137"/>
      <c r="C40" s="137"/>
      <c r="D40" s="137"/>
      <c r="E40" s="137"/>
    </row>
    <row r="41" spans="2:5" x14ac:dyDescent="0.2">
      <c r="B41" s="137"/>
      <c r="C41" s="137"/>
      <c r="D41" s="137"/>
      <c r="E41" s="137"/>
    </row>
    <row r="42" spans="2:5" x14ac:dyDescent="0.2">
      <c r="B42" s="137"/>
      <c r="C42" s="137"/>
      <c r="D42" s="137"/>
      <c r="E42" s="137"/>
    </row>
    <row r="43" spans="2:5" x14ac:dyDescent="0.2">
      <c r="B43" s="137"/>
      <c r="C43" s="137"/>
      <c r="D43" s="137"/>
      <c r="E43" s="137"/>
    </row>
    <row r="44" spans="2:5" x14ac:dyDescent="0.2">
      <c r="B44" s="137"/>
      <c r="C44" s="137"/>
      <c r="D44" s="137"/>
      <c r="E44" s="137"/>
    </row>
    <row r="45" spans="2:5" x14ac:dyDescent="0.2">
      <c r="B45" s="137"/>
      <c r="C45" s="137"/>
      <c r="D45" s="137"/>
      <c r="E45" s="137"/>
    </row>
    <row r="46" spans="2:5" x14ac:dyDescent="0.2">
      <c r="B46" s="137"/>
      <c r="C46" s="137"/>
      <c r="D46" s="137"/>
      <c r="E46" s="137"/>
    </row>
    <row r="47" spans="2:5" x14ac:dyDescent="0.2">
      <c r="B47" s="137"/>
      <c r="C47" s="137"/>
      <c r="D47" s="137"/>
      <c r="E47" s="137"/>
    </row>
    <row r="48" spans="2:5" x14ac:dyDescent="0.2">
      <c r="B48" s="137"/>
      <c r="C48" s="137"/>
      <c r="D48" s="137"/>
      <c r="E48" s="137"/>
    </row>
    <row r="49" spans="2:5" x14ac:dyDescent="0.2">
      <c r="B49" s="137"/>
      <c r="C49" s="137"/>
      <c r="D49" s="137"/>
      <c r="E49" s="137"/>
    </row>
    <row r="50" spans="2:5" x14ac:dyDescent="0.2">
      <c r="B50" s="137"/>
      <c r="C50" s="137"/>
      <c r="D50" s="137"/>
      <c r="E50" s="137"/>
    </row>
    <row r="51" spans="2:5" x14ac:dyDescent="0.2">
      <c r="B51" s="137"/>
      <c r="C51" s="137"/>
      <c r="D51" s="137"/>
      <c r="E51" s="137"/>
    </row>
    <row r="52" spans="2:5" x14ac:dyDescent="0.2">
      <c r="B52" s="137"/>
      <c r="C52" s="137"/>
      <c r="D52" s="137"/>
      <c r="E52" s="137"/>
    </row>
    <row r="53" spans="2:5" x14ac:dyDescent="0.2">
      <c r="B53" s="137"/>
      <c r="C53" s="137"/>
      <c r="D53" s="137"/>
      <c r="E53" s="137"/>
    </row>
  </sheetData>
  <sheetProtection algorithmName="SHA-512" hashValue="bQi3HZZW5pLY+eThIDMXXwu1VmdF8oukVDUkVaG1Uf9MM/ojlOp5rG2fc4oU3JsSgDQhb6ljDh62IPb4fsypdQ==" saltValue="UugXH9FunbcNe4fJ5DxI7Q==" spinCount="100000" sheet="1" objects="1" scenarios="1"/>
  <autoFilter ref="A2:K26" xr:uid="{00000000-0009-0000-0000-000006000000}"/>
  <printOptions horizontalCentered="1"/>
  <pageMargins left="0.19685039370078741" right="0.19685039370078741" top="0.39370078740157483" bottom="0.39370078740157483" header="0.31496062992125984" footer="0.31496062992125984"/>
  <pageSetup paperSize="9" scale="80" orientation="landscape" r:id="rId1"/>
  <headerFooter alignWithMargins="0">
    <oddFooter>&amp;C&amp;A&amp;P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6">
    <pageSetUpPr fitToPage="1"/>
  </sheetPr>
  <dimension ref="A1:F96"/>
  <sheetViews>
    <sheetView zoomScaleNormal="100" workbookViewId="0">
      <selection activeCell="D6" sqref="D6"/>
    </sheetView>
  </sheetViews>
  <sheetFormatPr defaultRowHeight="15" x14ac:dyDescent="0.25"/>
  <cols>
    <col min="1" max="1" width="43.7109375" customWidth="1"/>
    <col min="2" max="2" width="23.28515625" style="48" customWidth="1"/>
    <col min="3" max="3" width="23" style="48" customWidth="1"/>
    <col min="4" max="4" width="23.28515625" style="48" customWidth="1"/>
  </cols>
  <sheetData>
    <row r="1" spans="1:4" s="138" customFormat="1" ht="18.75" x14ac:dyDescent="0.3">
      <c r="A1" s="34" t="s">
        <v>392</v>
      </c>
      <c r="B1" s="48"/>
      <c r="C1" s="48"/>
      <c r="D1" s="48"/>
    </row>
    <row r="2" spans="1:4" x14ac:dyDescent="0.25">
      <c r="C2" s="35"/>
      <c r="D2" s="35"/>
    </row>
    <row r="3" spans="1:4" x14ac:dyDescent="0.25">
      <c r="A3" s="14" t="s">
        <v>4</v>
      </c>
      <c r="B3" s="48" t="s">
        <v>144</v>
      </c>
      <c r="C3" s="35"/>
      <c r="D3" s="35"/>
    </row>
    <row r="4" spans="1:4" x14ac:dyDescent="0.25">
      <c r="B4" s="35"/>
      <c r="C4" s="35"/>
      <c r="D4" s="35"/>
    </row>
    <row r="5" spans="1:4" x14ac:dyDescent="0.25">
      <c r="A5" s="14" t="s">
        <v>141</v>
      </c>
      <c r="B5" s="138" t="s">
        <v>309</v>
      </c>
      <c r="C5" s="138" t="s">
        <v>310</v>
      </c>
      <c r="D5" s="138" t="s">
        <v>391</v>
      </c>
    </row>
    <row r="6" spans="1:4" x14ac:dyDescent="0.25">
      <c r="A6" s="15" t="s">
        <v>10</v>
      </c>
      <c r="B6" s="35">
        <v>106986000</v>
      </c>
      <c r="C6" s="35">
        <v>165384700</v>
      </c>
      <c r="D6" s="35">
        <v>111367000</v>
      </c>
    </row>
    <row r="7" spans="1:4" x14ac:dyDescent="0.25">
      <c r="A7" s="16" t="s">
        <v>8</v>
      </c>
      <c r="B7" s="35">
        <v>2400000</v>
      </c>
      <c r="C7" s="35">
        <v>2501800</v>
      </c>
      <c r="D7" s="35">
        <v>2900000</v>
      </c>
    </row>
    <row r="8" spans="1:4" x14ac:dyDescent="0.25">
      <c r="A8" s="16" t="s">
        <v>15</v>
      </c>
      <c r="B8" s="35">
        <v>100000</v>
      </c>
      <c r="C8" s="35">
        <v>44355200</v>
      </c>
      <c r="D8" s="35">
        <v>100000</v>
      </c>
    </row>
    <row r="9" spans="1:4" x14ac:dyDescent="0.25">
      <c r="A9" s="16" t="s">
        <v>17</v>
      </c>
      <c r="B9" s="35">
        <v>120000</v>
      </c>
      <c r="C9" s="35">
        <v>120000</v>
      </c>
      <c r="D9" s="35">
        <v>120000</v>
      </c>
    </row>
    <row r="10" spans="1:4" x14ac:dyDescent="0.25">
      <c r="A10" s="16" t="s">
        <v>19</v>
      </c>
      <c r="B10" s="35">
        <v>6934000</v>
      </c>
      <c r="C10" s="35">
        <v>8596800</v>
      </c>
      <c r="D10" s="35">
        <v>6751000</v>
      </c>
    </row>
    <row r="11" spans="1:4" x14ac:dyDescent="0.25">
      <c r="A11" s="16" t="s">
        <v>27</v>
      </c>
      <c r="B11" s="35">
        <v>14700000</v>
      </c>
      <c r="C11" s="35">
        <v>17612600</v>
      </c>
      <c r="D11" s="35">
        <v>14700000</v>
      </c>
    </row>
    <row r="12" spans="1:4" x14ac:dyDescent="0.25">
      <c r="A12" s="16" t="s">
        <v>34</v>
      </c>
      <c r="B12" s="35">
        <v>80000</v>
      </c>
      <c r="C12" s="35">
        <v>108600</v>
      </c>
      <c r="D12" s="35">
        <v>80000</v>
      </c>
    </row>
    <row r="13" spans="1:4" x14ac:dyDescent="0.25">
      <c r="A13" s="16" t="s">
        <v>39</v>
      </c>
      <c r="B13" s="35">
        <v>1260000</v>
      </c>
      <c r="C13" s="35">
        <v>1309000</v>
      </c>
      <c r="D13" s="35">
        <v>1255000</v>
      </c>
    </row>
    <row r="14" spans="1:4" x14ac:dyDescent="0.25">
      <c r="A14" s="16" t="s">
        <v>47</v>
      </c>
      <c r="B14" s="35">
        <v>900000</v>
      </c>
      <c r="C14" s="35">
        <v>956000</v>
      </c>
      <c r="D14" s="35">
        <v>900000</v>
      </c>
    </row>
    <row r="15" spans="1:4" x14ac:dyDescent="0.25">
      <c r="A15" s="16" t="s">
        <v>44</v>
      </c>
      <c r="B15" s="35">
        <v>120000</v>
      </c>
      <c r="C15" s="35">
        <v>120000</v>
      </c>
      <c r="D15" s="35">
        <v>120000</v>
      </c>
    </row>
    <row r="16" spans="1:4" x14ac:dyDescent="0.25">
      <c r="A16" s="16" t="s">
        <v>50</v>
      </c>
      <c r="B16" s="35">
        <v>3505000</v>
      </c>
      <c r="C16" s="35">
        <v>4481000</v>
      </c>
      <c r="D16" s="35">
        <v>4105000</v>
      </c>
    </row>
    <row r="17" spans="1:4" x14ac:dyDescent="0.25">
      <c r="A17" s="16" t="s">
        <v>54</v>
      </c>
      <c r="B17" s="35">
        <v>600000</v>
      </c>
      <c r="C17" s="35">
        <v>974200</v>
      </c>
      <c r="D17" s="35">
        <v>500000</v>
      </c>
    </row>
    <row r="18" spans="1:4" x14ac:dyDescent="0.25">
      <c r="A18" s="16" t="s">
        <v>56</v>
      </c>
      <c r="B18" s="35">
        <v>680000</v>
      </c>
      <c r="C18" s="35">
        <v>783100</v>
      </c>
      <c r="D18" s="35">
        <v>617000</v>
      </c>
    </row>
    <row r="19" spans="1:4" x14ac:dyDescent="0.25">
      <c r="A19" s="16" t="s">
        <v>58</v>
      </c>
      <c r="B19" s="35">
        <v>360000</v>
      </c>
      <c r="C19" s="35">
        <v>360000</v>
      </c>
      <c r="D19" s="35">
        <v>360000</v>
      </c>
    </row>
    <row r="20" spans="1:4" x14ac:dyDescent="0.25">
      <c r="A20" s="16" t="s">
        <v>65</v>
      </c>
      <c r="B20" s="35">
        <v>180000</v>
      </c>
      <c r="C20" s="35">
        <v>180000</v>
      </c>
      <c r="D20" s="35">
        <v>180000</v>
      </c>
    </row>
    <row r="21" spans="1:4" x14ac:dyDescent="0.25">
      <c r="A21" s="16" t="s">
        <v>67</v>
      </c>
      <c r="B21" s="35">
        <v>6450000</v>
      </c>
      <c r="C21" s="35">
        <v>8450000</v>
      </c>
      <c r="D21" s="35">
        <v>5950000</v>
      </c>
    </row>
    <row r="22" spans="1:4" x14ac:dyDescent="0.25">
      <c r="A22" s="16" t="s">
        <v>84</v>
      </c>
      <c r="B22" s="35">
        <v>0</v>
      </c>
      <c r="C22" s="35">
        <v>465400</v>
      </c>
      <c r="D22" s="35">
        <v>0</v>
      </c>
    </row>
    <row r="23" spans="1:4" x14ac:dyDescent="0.25">
      <c r="A23" s="16" t="s">
        <v>86</v>
      </c>
      <c r="B23" s="35">
        <v>0</v>
      </c>
      <c r="C23" s="35">
        <v>252400</v>
      </c>
      <c r="D23" s="35">
        <v>0</v>
      </c>
    </row>
    <row r="24" spans="1:4" x14ac:dyDescent="0.25">
      <c r="A24" s="16" t="s">
        <v>74</v>
      </c>
      <c r="B24" s="35">
        <v>425000</v>
      </c>
      <c r="C24" s="35">
        <v>565000</v>
      </c>
      <c r="D24" s="35">
        <v>430000</v>
      </c>
    </row>
    <row r="25" spans="1:4" x14ac:dyDescent="0.25">
      <c r="A25" s="16" t="s">
        <v>80</v>
      </c>
      <c r="B25" s="35">
        <v>340000</v>
      </c>
      <c r="C25" s="35">
        <v>340000</v>
      </c>
      <c r="D25" s="35">
        <v>340000</v>
      </c>
    </row>
    <row r="26" spans="1:4" x14ac:dyDescent="0.25">
      <c r="A26" s="16" t="s">
        <v>88</v>
      </c>
      <c r="B26" s="35">
        <v>399000</v>
      </c>
      <c r="C26" s="35">
        <v>399000</v>
      </c>
      <c r="D26" s="35">
        <v>399000</v>
      </c>
    </row>
    <row r="27" spans="1:4" x14ac:dyDescent="0.25">
      <c r="A27" s="16" t="s">
        <v>90</v>
      </c>
      <c r="B27" s="35">
        <v>8000</v>
      </c>
      <c r="C27" s="35">
        <v>8000</v>
      </c>
      <c r="D27" s="35">
        <v>0</v>
      </c>
    </row>
    <row r="28" spans="1:4" x14ac:dyDescent="0.25">
      <c r="A28" s="16" t="s">
        <v>92</v>
      </c>
      <c r="B28" s="35">
        <v>435000</v>
      </c>
      <c r="C28" s="35">
        <v>435000</v>
      </c>
      <c r="D28" s="35">
        <v>435000</v>
      </c>
    </row>
    <row r="29" spans="1:4" x14ac:dyDescent="0.25">
      <c r="A29" s="16" t="s">
        <v>94</v>
      </c>
      <c r="B29" s="35">
        <v>1000000</v>
      </c>
      <c r="C29" s="35">
        <v>1497600</v>
      </c>
      <c r="D29" s="35">
        <v>1000000</v>
      </c>
    </row>
    <row r="30" spans="1:4" x14ac:dyDescent="0.25">
      <c r="A30" s="16" t="s">
        <v>100</v>
      </c>
      <c r="B30" s="35">
        <v>7470000</v>
      </c>
      <c r="C30" s="35">
        <v>7470000</v>
      </c>
      <c r="D30" s="35">
        <v>7470000</v>
      </c>
    </row>
    <row r="31" spans="1:4" x14ac:dyDescent="0.25">
      <c r="A31" s="16" t="s">
        <v>289</v>
      </c>
      <c r="B31" s="35">
        <v>0</v>
      </c>
      <c r="C31" s="35">
        <v>212000</v>
      </c>
      <c r="D31" s="35">
        <v>0</v>
      </c>
    </row>
    <row r="32" spans="1:4" x14ac:dyDescent="0.25">
      <c r="A32" s="16" t="s">
        <v>103</v>
      </c>
      <c r="B32" s="35">
        <v>0</v>
      </c>
      <c r="C32" s="35">
        <v>0</v>
      </c>
      <c r="D32" s="35">
        <v>0</v>
      </c>
    </row>
    <row r="33" spans="1:6" x14ac:dyDescent="0.25">
      <c r="A33" s="16" t="s">
        <v>105</v>
      </c>
      <c r="B33" s="35">
        <v>58000000</v>
      </c>
      <c r="C33" s="35">
        <v>61817800</v>
      </c>
      <c r="D33" s="35">
        <v>62135000</v>
      </c>
    </row>
    <row r="34" spans="1:6" x14ac:dyDescent="0.25">
      <c r="A34" s="16" t="s">
        <v>134</v>
      </c>
      <c r="B34" s="35">
        <v>0</v>
      </c>
      <c r="C34" s="35">
        <v>0</v>
      </c>
      <c r="D34" s="35">
        <v>0</v>
      </c>
      <c r="F34" t="s">
        <v>145</v>
      </c>
    </row>
    <row r="35" spans="1:6" x14ac:dyDescent="0.25">
      <c r="A35" s="16" t="s">
        <v>136</v>
      </c>
      <c r="B35" s="35">
        <v>120000</v>
      </c>
      <c r="C35" s="35">
        <v>120000</v>
      </c>
      <c r="D35" s="35">
        <v>120000</v>
      </c>
    </row>
    <row r="36" spans="1:6" x14ac:dyDescent="0.25">
      <c r="A36" s="16" t="s">
        <v>138</v>
      </c>
      <c r="B36" s="35">
        <v>400000</v>
      </c>
      <c r="C36" s="35">
        <v>400000</v>
      </c>
      <c r="D36" s="35">
        <v>400000</v>
      </c>
    </row>
    <row r="37" spans="1:6" x14ac:dyDescent="0.25">
      <c r="A37" s="16" t="s">
        <v>140</v>
      </c>
      <c r="B37" s="35">
        <v>0</v>
      </c>
      <c r="C37" s="35">
        <v>494200</v>
      </c>
      <c r="D37" s="35">
        <v>0</v>
      </c>
    </row>
    <row r="38" spans="1:6" x14ac:dyDescent="0.25">
      <c r="A38" s="15" t="s">
        <v>13</v>
      </c>
      <c r="B38" s="35">
        <v>31671000</v>
      </c>
      <c r="C38" s="35">
        <v>94587200</v>
      </c>
      <c r="D38" s="35">
        <v>31695400</v>
      </c>
    </row>
    <row r="39" spans="1:6" x14ac:dyDescent="0.25">
      <c r="A39" s="16" t="s">
        <v>8</v>
      </c>
      <c r="B39" s="35">
        <v>500000</v>
      </c>
      <c r="C39" s="35">
        <v>2398200</v>
      </c>
      <c r="D39" s="35">
        <v>0</v>
      </c>
    </row>
    <row r="40" spans="1:6" x14ac:dyDescent="0.25">
      <c r="A40" s="16" t="s">
        <v>15</v>
      </c>
      <c r="B40" s="35">
        <v>0</v>
      </c>
      <c r="C40" s="35">
        <v>0</v>
      </c>
      <c r="D40" s="35">
        <v>218400</v>
      </c>
    </row>
    <row r="41" spans="1:6" x14ac:dyDescent="0.25">
      <c r="A41" s="16" t="s">
        <v>19</v>
      </c>
      <c r="B41" s="35">
        <v>0</v>
      </c>
      <c r="C41" s="35">
        <v>3878600</v>
      </c>
      <c r="D41" s="35">
        <v>167000</v>
      </c>
    </row>
    <row r="42" spans="1:6" x14ac:dyDescent="0.25">
      <c r="A42" s="16" t="s">
        <v>27</v>
      </c>
      <c r="B42" s="35">
        <v>5300000</v>
      </c>
      <c r="C42" s="35">
        <v>37237900</v>
      </c>
      <c r="D42" s="35">
        <v>0</v>
      </c>
    </row>
    <row r="43" spans="1:6" x14ac:dyDescent="0.25">
      <c r="A43" s="16" t="s">
        <v>34</v>
      </c>
      <c r="B43" s="35">
        <v>4521000</v>
      </c>
      <c r="C43" s="35">
        <v>4521000</v>
      </c>
      <c r="D43" s="35">
        <v>12000000</v>
      </c>
    </row>
    <row r="44" spans="1:6" x14ac:dyDescent="0.25">
      <c r="A44" s="16" t="s">
        <v>64</v>
      </c>
      <c r="B44" s="35">
        <v>0</v>
      </c>
      <c r="C44" s="35">
        <v>0</v>
      </c>
      <c r="D44" s="35">
        <v>0</v>
      </c>
    </row>
    <row r="45" spans="1:6" x14ac:dyDescent="0.25">
      <c r="A45" s="16" t="s">
        <v>61</v>
      </c>
      <c r="B45" s="35">
        <v>10500000</v>
      </c>
      <c r="C45" s="35">
        <v>21957700</v>
      </c>
      <c r="D45" s="35">
        <v>1000000</v>
      </c>
    </row>
    <row r="46" spans="1:6" x14ac:dyDescent="0.25">
      <c r="A46" s="16" t="s">
        <v>58</v>
      </c>
      <c r="B46" s="35">
        <v>0</v>
      </c>
      <c r="C46" s="35">
        <v>13829700</v>
      </c>
      <c r="D46" s="35">
        <v>0</v>
      </c>
    </row>
    <row r="47" spans="1:6" x14ac:dyDescent="0.25">
      <c r="A47" s="16" t="s">
        <v>67</v>
      </c>
      <c r="B47" s="35">
        <v>0</v>
      </c>
      <c r="C47" s="35">
        <v>1700000</v>
      </c>
      <c r="D47" s="35">
        <v>500000</v>
      </c>
    </row>
    <row r="48" spans="1:6" x14ac:dyDescent="0.25">
      <c r="A48" s="16" t="s">
        <v>94</v>
      </c>
      <c r="B48" s="35">
        <v>0</v>
      </c>
      <c r="C48" s="35">
        <v>0</v>
      </c>
      <c r="D48" s="35">
        <v>0</v>
      </c>
    </row>
    <row r="49" spans="1:4" x14ac:dyDescent="0.25">
      <c r="A49" s="16" t="s">
        <v>105</v>
      </c>
      <c r="B49" s="35">
        <v>10850000</v>
      </c>
      <c r="C49" s="35">
        <v>9064100</v>
      </c>
      <c r="D49" s="35">
        <v>17810000</v>
      </c>
    </row>
    <row r="50" spans="1:4" x14ac:dyDescent="0.25">
      <c r="A50" s="15" t="s">
        <v>142</v>
      </c>
      <c r="B50" s="35">
        <v>138657000</v>
      </c>
      <c r="C50" s="35">
        <v>259971900</v>
      </c>
      <c r="D50" s="35">
        <v>143062400</v>
      </c>
    </row>
    <row r="51" spans="1:4" x14ac:dyDescent="0.25">
      <c r="B51"/>
      <c r="C51"/>
      <c r="D51"/>
    </row>
    <row r="52" spans="1:4" x14ac:dyDescent="0.25">
      <c r="B52"/>
      <c r="C52"/>
      <c r="D52"/>
    </row>
    <row r="53" spans="1:4" x14ac:dyDescent="0.25">
      <c r="B53"/>
      <c r="C53"/>
      <c r="D53"/>
    </row>
    <row r="54" spans="1:4" x14ac:dyDescent="0.25">
      <c r="B54"/>
      <c r="C54"/>
      <c r="D54"/>
    </row>
    <row r="55" spans="1:4" x14ac:dyDescent="0.25">
      <c r="B55"/>
      <c r="C55"/>
      <c r="D55"/>
    </row>
    <row r="56" spans="1:4" x14ac:dyDescent="0.25">
      <c r="B56"/>
      <c r="C56"/>
      <c r="D56"/>
    </row>
    <row r="57" spans="1:4" x14ac:dyDescent="0.25">
      <c r="B57"/>
      <c r="C57"/>
      <c r="D57"/>
    </row>
    <row r="58" spans="1:4" x14ac:dyDescent="0.25">
      <c r="B58"/>
      <c r="C58"/>
      <c r="D58"/>
    </row>
    <row r="59" spans="1:4" x14ac:dyDescent="0.25">
      <c r="B59"/>
      <c r="C59"/>
      <c r="D59"/>
    </row>
    <row r="60" spans="1:4" x14ac:dyDescent="0.25">
      <c r="B60"/>
      <c r="C60"/>
      <c r="D60"/>
    </row>
    <row r="61" spans="1:4" x14ac:dyDescent="0.25">
      <c r="B61"/>
      <c r="C61"/>
      <c r="D61"/>
    </row>
    <row r="62" spans="1:4" x14ac:dyDescent="0.25">
      <c r="B62"/>
      <c r="C62"/>
      <c r="D62"/>
    </row>
    <row r="63" spans="1:4" x14ac:dyDescent="0.25">
      <c r="B63"/>
      <c r="C63"/>
      <c r="D63"/>
    </row>
    <row r="64" spans="1:4" x14ac:dyDescent="0.25">
      <c r="B64"/>
      <c r="C64"/>
      <c r="D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</sheetData>
  <pageMargins left="0.7" right="0.7" top="0.78740157499999996" bottom="0.78740157499999996" header="0.3" footer="0.3"/>
  <pageSetup paperSize="9" scale="66" fitToHeight="0" orientation="portrait" r:id="rId2"/>
  <headerFooter>
    <oddFooter>&amp;C&amp;A&amp;P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7"/>
  <dimension ref="A1:H47"/>
  <sheetViews>
    <sheetView workbookViewId="0">
      <selection activeCell="F44" sqref="F44"/>
    </sheetView>
  </sheetViews>
  <sheetFormatPr defaultRowHeight="15" x14ac:dyDescent="0.25"/>
  <cols>
    <col min="1" max="2" width="30.42578125" style="141" customWidth="1"/>
    <col min="3" max="3" width="18.5703125" style="141" customWidth="1"/>
    <col min="4" max="4" width="17.42578125" style="141" customWidth="1"/>
    <col min="5" max="5" width="19.28515625" style="141" customWidth="1"/>
    <col min="6" max="6" width="19" style="141" customWidth="1"/>
  </cols>
  <sheetData>
    <row r="1" spans="1:6" ht="15.75" x14ac:dyDescent="0.25">
      <c r="A1" s="142" t="s">
        <v>187</v>
      </c>
      <c r="B1" s="143"/>
      <c r="C1" s="143"/>
      <c r="D1" s="143"/>
      <c r="E1" s="143"/>
      <c r="F1" s="143"/>
    </row>
    <row r="2" spans="1:6" s="45" customFormat="1" x14ac:dyDescent="0.25">
      <c r="A2" s="2" t="s">
        <v>232</v>
      </c>
      <c r="B2" s="2"/>
      <c r="C2" s="2"/>
      <c r="D2" s="144">
        <f>SUM(D4:D10)</f>
        <v>42150000</v>
      </c>
      <c r="E2" s="144">
        <f>SUM(E4:E10)</f>
        <v>42150000</v>
      </c>
      <c r="F2" s="144">
        <f>SUM(F4:F10)</f>
        <v>87400000</v>
      </c>
    </row>
    <row r="3" spans="1:6" s="45" customFormat="1" ht="30" x14ac:dyDescent="0.25">
      <c r="A3" s="2" t="s">
        <v>2</v>
      </c>
      <c r="B3" s="2" t="s">
        <v>226</v>
      </c>
      <c r="C3" s="2" t="s">
        <v>228</v>
      </c>
      <c r="D3" s="145" t="s">
        <v>305</v>
      </c>
      <c r="E3" s="145" t="s">
        <v>306</v>
      </c>
      <c r="F3" s="145" t="s">
        <v>343</v>
      </c>
    </row>
    <row r="4" spans="1:6" x14ac:dyDescent="0.25">
      <c r="A4" s="146" t="s">
        <v>211</v>
      </c>
      <c r="B4" s="146" t="s">
        <v>188</v>
      </c>
      <c r="C4" s="146" t="s">
        <v>228</v>
      </c>
      <c r="D4" s="147">
        <v>33500000</v>
      </c>
      <c r="E4" s="147">
        <v>33500000</v>
      </c>
      <c r="F4" s="147">
        <v>35000000</v>
      </c>
    </row>
    <row r="5" spans="1:6" x14ac:dyDescent="0.25">
      <c r="A5" s="146" t="s">
        <v>212</v>
      </c>
      <c r="B5" s="146" t="s">
        <v>188</v>
      </c>
      <c r="C5" s="146" t="s">
        <v>228</v>
      </c>
      <c r="D5" s="147">
        <v>6650000</v>
      </c>
      <c r="E5" s="147">
        <v>6650000</v>
      </c>
      <c r="F5" s="147">
        <v>8000000</v>
      </c>
    </row>
    <row r="6" spans="1:6" x14ac:dyDescent="0.25">
      <c r="A6" s="146" t="s">
        <v>189</v>
      </c>
      <c r="B6" s="146" t="s">
        <v>188</v>
      </c>
      <c r="C6" s="146" t="s">
        <v>228</v>
      </c>
      <c r="D6" s="147">
        <v>1900000</v>
      </c>
      <c r="E6" s="147">
        <v>1900000</v>
      </c>
      <c r="F6" s="147">
        <v>2200000</v>
      </c>
    </row>
    <row r="7" spans="1:6" x14ac:dyDescent="0.25">
      <c r="A7" s="148" t="s">
        <v>239</v>
      </c>
      <c r="B7" s="146" t="s">
        <v>190</v>
      </c>
      <c r="C7" s="146" t="s">
        <v>228</v>
      </c>
      <c r="D7" s="147">
        <v>0</v>
      </c>
      <c r="E7" s="147">
        <v>0</v>
      </c>
      <c r="F7" s="147">
        <v>0</v>
      </c>
    </row>
    <row r="8" spans="1:6" x14ac:dyDescent="0.25">
      <c r="A8" s="148" t="s">
        <v>190</v>
      </c>
      <c r="B8" s="146" t="s">
        <v>190</v>
      </c>
      <c r="C8" s="146" t="s">
        <v>228</v>
      </c>
      <c r="D8" s="147">
        <v>0</v>
      </c>
      <c r="E8" s="147">
        <v>0</v>
      </c>
      <c r="F8" s="147">
        <v>0</v>
      </c>
    </row>
    <row r="9" spans="1:6" x14ac:dyDescent="0.25">
      <c r="A9" s="148" t="s">
        <v>240</v>
      </c>
      <c r="B9" s="146" t="s">
        <v>190</v>
      </c>
      <c r="C9" s="146" t="s">
        <v>228</v>
      </c>
      <c r="D9" s="147">
        <v>0</v>
      </c>
      <c r="E9" s="147">
        <v>0</v>
      </c>
      <c r="F9" s="147">
        <v>42100000</v>
      </c>
    </row>
    <row r="10" spans="1:6" x14ac:dyDescent="0.25">
      <c r="A10" s="146" t="s">
        <v>191</v>
      </c>
      <c r="B10" s="146" t="s">
        <v>190</v>
      </c>
      <c r="C10" s="146" t="s">
        <v>228</v>
      </c>
      <c r="D10" s="147">
        <v>100000</v>
      </c>
      <c r="E10" s="147">
        <v>100000</v>
      </c>
      <c r="F10" s="147">
        <v>100000</v>
      </c>
    </row>
    <row r="11" spans="1:6" x14ac:dyDescent="0.25">
      <c r="A11" s="146"/>
      <c r="B11" s="146"/>
      <c r="C11" s="146"/>
      <c r="D11" s="149"/>
      <c r="E11" s="149"/>
      <c r="F11" s="149"/>
    </row>
    <row r="12" spans="1:6" s="45" customFormat="1" x14ac:dyDescent="0.25">
      <c r="A12" s="150" t="s">
        <v>233</v>
      </c>
      <c r="B12" s="150"/>
      <c r="C12" s="150"/>
      <c r="D12" s="151">
        <f>SUM(D14:D24)</f>
        <v>32810000</v>
      </c>
      <c r="E12" s="151">
        <f>SUM(E14:E24)</f>
        <v>32810000</v>
      </c>
      <c r="F12" s="151">
        <f>SUM(F14:F24)</f>
        <v>31100000</v>
      </c>
    </row>
    <row r="13" spans="1:6" s="45" customFormat="1" ht="30" x14ac:dyDescent="0.25">
      <c r="A13" s="2" t="s">
        <v>2</v>
      </c>
      <c r="B13" s="2" t="s">
        <v>226</v>
      </c>
      <c r="C13" s="150" t="s">
        <v>229</v>
      </c>
      <c r="D13" s="145" t="s">
        <v>305</v>
      </c>
      <c r="E13" s="145" t="s">
        <v>306</v>
      </c>
      <c r="F13" s="145" t="s">
        <v>343</v>
      </c>
    </row>
    <row r="14" spans="1:6" x14ac:dyDescent="0.25">
      <c r="A14" s="146" t="s">
        <v>193</v>
      </c>
      <c r="B14" s="146" t="s">
        <v>192</v>
      </c>
      <c r="C14" s="146" t="s">
        <v>229</v>
      </c>
      <c r="D14" s="147">
        <v>12020000</v>
      </c>
      <c r="E14" s="147">
        <v>12020000</v>
      </c>
      <c r="F14" s="147">
        <v>9000000</v>
      </c>
    </row>
    <row r="15" spans="1:6" x14ac:dyDescent="0.25">
      <c r="A15" s="146" t="s">
        <v>194</v>
      </c>
      <c r="B15" s="146" t="s">
        <v>192</v>
      </c>
      <c r="C15" s="146" t="s">
        <v>229</v>
      </c>
      <c r="D15" s="147">
        <v>1340000</v>
      </c>
      <c r="E15" s="147">
        <v>1340000</v>
      </c>
      <c r="F15" s="147">
        <v>1900000</v>
      </c>
    </row>
    <row r="16" spans="1:6" x14ac:dyDescent="0.25">
      <c r="A16" s="146" t="s">
        <v>292</v>
      </c>
      <c r="B16" s="146" t="s">
        <v>195</v>
      </c>
      <c r="C16" s="146" t="s">
        <v>229</v>
      </c>
      <c r="D16" s="147">
        <v>0</v>
      </c>
      <c r="E16" s="147">
        <v>0</v>
      </c>
      <c r="F16" s="147">
        <v>0</v>
      </c>
    </row>
    <row r="17" spans="1:8" x14ac:dyDescent="0.25">
      <c r="A17" s="47" t="s">
        <v>290</v>
      </c>
      <c r="B17" s="146" t="s">
        <v>195</v>
      </c>
      <c r="C17" s="146" t="s">
        <v>229</v>
      </c>
      <c r="D17" s="147">
        <v>3000000</v>
      </c>
      <c r="E17" s="147">
        <v>3000000</v>
      </c>
      <c r="F17" s="147">
        <v>2250000</v>
      </c>
      <c r="H17" s="47"/>
    </row>
    <row r="18" spans="1:8" x14ac:dyDescent="0.25">
      <c r="A18" s="47" t="s">
        <v>290</v>
      </c>
      <c r="B18" s="146" t="s">
        <v>195</v>
      </c>
      <c r="C18" s="146" t="s">
        <v>229</v>
      </c>
      <c r="D18" s="147">
        <v>3000000</v>
      </c>
      <c r="E18" s="147">
        <v>3000000</v>
      </c>
      <c r="F18" s="147">
        <v>2250000</v>
      </c>
      <c r="H18" s="47"/>
    </row>
    <row r="19" spans="1:8" x14ac:dyDescent="0.25">
      <c r="A19" s="47" t="s">
        <v>291</v>
      </c>
      <c r="B19" s="146" t="s">
        <v>195</v>
      </c>
      <c r="C19" s="146" t="s">
        <v>229</v>
      </c>
      <c r="D19" s="147">
        <v>3000000</v>
      </c>
      <c r="E19" s="147">
        <v>3000000</v>
      </c>
      <c r="F19" s="147">
        <v>4000000</v>
      </c>
      <c r="H19" s="47"/>
    </row>
    <row r="20" spans="1:8" s="138" customFormat="1" x14ac:dyDescent="0.25">
      <c r="A20" s="47" t="s">
        <v>348</v>
      </c>
      <c r="B20" s="146" t="s">
        <v>195</v>
      </c>
      <c r="C20" s="146" t="s">
        <v>229</v>
      </c>
      <c r="D20" s="147">
        <v>0</v>
      </c>
      <c r="E20" s="147">
        <v>0</v>
      </c>
      <c r="F20" s="147">
        <v>0</v>
      </c>
      <c r="H20" s="47"/>
    </row>
    <row r="21" spans="1:8" x14ac:dyDescent="0.25">
      <c r="A21" s="146" t="s">
        <v>293</v>
      </c>
      <c r="B21" s="146" t="s">
        <v>195</v>
      </c>
      <c r="C21" s="146" t="s">
        <v>229</v>
      </c>
      <c r="D21" s="147">
        <v>0</v>
      </c>
      <c r="E21" s="147">
        <v>0</v>
      </c>
      <c r="F21" s="147">
        <v>1000000</v>
      </c>
    </row>
    <row r="22" spans="1:8" x14ac:dyDescent="0.25">
      <c r="A22" s="146" t="s">
        <v>197</v>
      </c>
      <c r="B22" s="146" t="s">
        <v>196</v>
      </c>
      <c r="C22" s="146" t="s">
        <v>229</v>
      </c>
      <c r="D22" s="147">
        <v>9000000</v>
      </c>
      <c r="E22" s="147">
        <v>9000000</v>
      </c>
      <c r="F22" s="147">
        <v>9000000</v>
      </c>
    </row>
    <row r="23" spans="1:8" x14ac:dyDescent="0.25">
      <c r="A23" s="146" t="s">
        <v>198</v>
      </c>
      <c r="B23" s="146" t="s">
        <v>196</v>
      </c>
      <c r="C23" s="146" t="s">
        <v>229</v>
      </c>
      <c r="D23" s="147">
        <v>1450000</v>
      </c>
      <c r="E23" s="147">
        <v>1450000</v>
      </c>
      <c r="F23" s="147">
        <v>1700000</v>
      </c>
    </row>
    <row r="24" spans="1:8" x14ac:dyDescent="0.25">
      <c r="A24" s="146" t="s">
        <v>199</v>
      </c>
      <c r="B24" s="146" t="s">
        <v>199</v>
      </c>
      <c r="C24" s="146" t="s">
        <v>229</v>
      </c>
      <c r="D24" s="147">
        <v>0</v>
      </c>
      <c r="E24" s="147">
        <v>0</v>
      </c>
      <c r="F24" s="147">
        <v>0</v>
      </c>
    </row>
    <row r="25" spans="1:8" x14ac:dyDescent="0.25">
      <c r="A25" s="152"/>
      <c r="B25" s="152"/>
      <c r="C25" s="152"/>
      <c r="D25" s="149"/>
      <c r="E25" s="149"/>
      <c r="F25" s="149"/>
    </row>
    <row r="26" spans="1:8" s="45" customFormat="1" x14ac:dyDescent="0.25">
      <c r="A26" s="153" t="s">
        <v>234</v>
      </c>
      <c r="B26" s="153"/>
      <c r="C26" s="153"/>
      <c r="D26" s="151">
        <f>SUM(D28:D36)</f>
        <v>59700000</v>
      </c>
      <c r="E26" s="151">
        <f>SUM(E28:E36)</f>
        <v>59700000</v>
      </c>
      <c r="F26" s="151">
        <f>SUM(F28:F36)</f>
        <v>105000000</v>
      </c>
    </row>
    <row r="27" spans="1:8" s="45" customFormat="1" ht="30" x14ac:dyDescent="0.25">
      <c r="A27" s="2" t="s">
        <v>2</v>
      </c>
      <c r="B27" s="2" t="s">
        <v>226</v>
      </c>
      <c r="C27" s="150" t="s">
        <v>227</v>
      </c>
      <c r="D27" s="145" t="s">
        <v>305</v>
      </c>
      <c r="E27" s="145" t="s">
        <v>306</v>
      </c>
      <c r="F27" s="145" t="s">
        <v>343</v>
      </c>
    </row>
    <row r="28" spans="1:8" x14ac:dyDescent="0.25">
      <c r="A28" s="146" t="s">
        <v>188</v>
      </c>
      <c r="B28" s="146" t="s">
        <v>201</v>
      </c>
      <c r="C28" s="146" t="s">
        <v>227</v>
      </c>
      <c r="D28" s="147">
        <v>33000000</v>
      </c>
      <c r="E28" s="147">
        <v>33000000</v>
      </c>
      <c r="F28" s="147">
        <f>F4-500000</f>
        <v>34500000</v>
      </c>
    </row>
    <row r="29" spans="1:8" x14ac:dyDescent="0.25">
      <c r="A29" s="146" t="s">
        <v>238</v>
      </c>
      <c r="B29" s="146" t="s">
        <v>201</v>
      </c>
      <c r="C29" s="146" t="s">
        <v>227</v>
      </c>
      <c r="D29" s="147">
        <v>15000000</v>
      </c>
      <c r="E29" s="147">
        <v>15000000</v>
      </c>
      <c r="F29" s="147">
        <v>15000000</v>
      </c>
    </row>
    <row r="30" spans="1:8" x14ac:dyDescent="0.25">
      <c r="A30" s="146" t="s">
        <v>202</v>
      </c>
      <c r="B30" s="146" t="s">
        <v>204</v>
      </c>
      <c r="C30" s="146" t="s">
        <v>227</v>
      </c>
      <c r="D30" s="147">
        <v>8000000</v>
      </c>
      <c r="E30" s="147">
        <v>8000000</v>
      </c>
      <c r="F30" s="147">
        <f>F5+F6-500000</f>
        <v>9700000</v>
      </c>
    </row>
    <row r="31" spans="1:8" x14ac:dyDescent="0.25">
      <c r="A31" s="146" t="s">
        <v>203</v>
      </c>
      <c r="B31" s="146" t="s">
        <v>204</v>
      </c>
      <c r="C31" s="146" t="s">
        <v>227</v>
      </c>
      <c r="D31" s="147">
        <v>3100000</v>
      </c>
      <c r="E31" s="147">
        <v>3100000</v>
      </c>
      <c r="F31" s="147">
        <v>3100000</v>
      </c>
    </row>
    <row r="32" spans="1:8" x14ac:dyDescent="0.25">
      <c r="A32" s="146" t="s">
        <v>200</v>
      </c>
      <c r="B32" s="146" t="s">
        <v>205</v>
      </c>
      <c r="C32" s="146" t="s">
        <v>227</v>
      </c>
      <c r="D32" s="147">
        <v>500000</v>
      </c>
      <c r="E32" s="147">
        <v>500000</v>
      </c>
      <c r="F32" s="147">
        <v>500000</v>
      </c>
    </row>
    <row r="33" spans="1:6" x14ac:dyDescent="0.25">
      <c r="A33" s="148" t="s">
        <v>239</v>
      </c>
      <c r="B33" s="146" t="s">
        <v>205</v>
      </c>
      <c r="C33" s="146" t="s">
        <v>227</v>
      </c>
      <c r="D33" s="154">
        <f t="shared" ref="D33:F36" si="0">D7</f>
        <v>0</v>
      </c>
      <c r="E33" s="154">
        <f t="shared" si="0"/>
        <v>0</v>
      </c>
      <c r="F33" s="154">
        <f t="shared" si="0"/>
        <v>0</v>
      </c>
    </row>
    <row r="34" spans="1:6" x14ac:dyDescent="0.25">
      <c r="A34" s="148" t="s">
        <v>190</v>
      </c>
      <c r="B34" s="146" t="s">
        <v>205</v>
      </c>
      <c r="C34" s="146" t="s">
        <v>227</v>
      </c>
      <c r="D34" s="154">
        <f t="shared" si="0"/>
        <v>0</v>
      </c>
      <c r="E34" s="154">
        <f t="shared" si="0"/>
        <v>0</v>
      </c>
      <c r="F34" s="154">
        <f t="shared" si="0"/>
        <v>0</v>
      </c>
    </row>
    <row r="35" spans="1:6" x14ac:dyDescent="0.25">
      <c r="A35" s="148" t="s">
        <v>240</v>
      </c>
      <c r="B35" s="146" t="s">
        <v>205</v>
      </c>
      <c r="C35" s="146" t="s">
        <v>227</v>
      </c>
      <c r="D35" s="154">
        <f t="shared" si="0"/>
        <v>0</v>
      </c>
      <c r="E35" s="154">
        <f t="shared" si="0"/>
        <v>0</v>
      </c>
      <c r="F35" s="154">
        <f t="shared" si="0"/>
        <v>42100000</v>
      </c>
    </row>
    <row r="36" spans="1:6" x14ac:dyDescent="0.25">
      <c r="A36" s="146" t="s">
        <v>191</v>
      </c>
      <c r="B36" s="146" t="s">
        <v>205</v>
      </c>
      <c r="C36" s="146" t="s">
        <v>227</v>
      </c>
      <c r="D36" s="154">
        <f t="shared" si="0"/>
        <v>100000</v>
      </c>
      <c r="E36" s="154">
        <f t="shared" si="0"/>
        <v>100000</v>
      </c>
      <c r="F36" s="154">
        <f t="shared" si="0"/>
        <v>100000</v>
      </c>
    </row>
    <row r="37" spans="1:6" x14ac:dyDescent="0.25">
      <c r="A37" s="146"/>
      <c r="B37" s="146"/>
      <c r="C37" s="146"/>
      <c r="D37" s="155"/>
      <c r="E37" s="155"/>
      <c r="F37" s="155"/>
    </row>
    <row r="38" spans="1:6" s="45" customFormat="1" x14ac:dyDescent="0.25">
      <c r="A38" s="150" t="s">
        <v>235</v>
      </c>
      <c r="B38" s="150"/>
      <c r="C38" s="150"/>
      <c r="D38" s="156">
        <f>SUM(D40:D47)</f>
        <v>59610000</v>
      </c>
      <c r="E38" s="156">
        <f t="shared" ref="E38:F38" si="1">SUM(E40:E47)</f>
        <v>59610000</v>
      </c>
      <c r="F38" s="156">
        <f t="shared" si="1"/>
        <v>74900000</v>
      </c>
    </row>
    <row r="39" spans="1:6" s="45" customFormat="1" ht="30" x14ac:dyDescent="0.25">
      <c r="A39" s="2" t="s">
        <v>2</v>
      </c>
      <c r="B39" s="2" t="s">
        <v>226</v>
      </c>
      <c r="C39" s="150" t="s">
        <v>206</v>
      </c>
      <c r="D39" s="145" t="s">
        <v>305</v>
      </c>
      <c r="E39" s="145" t="s">
        <v>306</v>
      </c>
      <c r="F39" s="145" t="s">
        <v>343</v>
      </c>
    </row>
    <row r="40" spans="1:6" x14ac:dyDescent="0.25">
      <c r="A40" s="146" t="s">
        <v>241</v>
      </c>
      <c r="B40" s="146" t="s">
        <v>207</v>
      </c>
      <c r="C40" s="146" t="s">
        <v>206</v>
      </c>
      <c r="D40" s="147">
        <v>21020000</v>
      </c>
      <c r="E40" s="147">
        <v>21020000</v>
      </c>
      <c r="F40" s="147">
        <f>F14+F17+F18+F19+F20</f>
        <v>17500000</v>
      </c>
    </row>
    <row r="41" spans="1:6" x14ac:dyDescent="0.25">
      <c r="A41" s="146" t="s">
        <v>242</v>
      </c>
      <c r="B41" s="146" t="s">
        <v>207</v>
      </c>
      <c r="C41" s="146" t="s">
        <v>206</v>
      </c>
      <c r="D41" s="147">
        <v>10450000</v>
      </c>
      <c r="E41" s="147">
        <v>10450000</v>
      </c>
      <c r="F41" s="147">
        <f>F22+F23</f>
        <v>10700000</v>
      </c>
    </row>
    <row r="42" spans="1:6" x14ac:dyDescent="0.25">
      <c r="A42" s="146" t="s">
        <v>238</v>
      </c>
      <c r="B42" s="146" t="s">
        <v>207</v>
      </c>
      <c r="C42" s="146" t="s">
        <v>206</v>
      </c>
      <c r="D42" s="147">
        <v>15500000</v>
      </c>
      <c r="E42" s="147">
        <v>15500000</v>
      </c>
      <c r="F42" s="147">
        <v>15500000</v>
      </c>
    </row>
    <row r="43" spans="1:6" x14ac:dyDescent="0.25">
      <c r="A43" s="146" t="s">
        <v>243</v>
      </c>
      <c r="B43" s="146" t="s">
        <v>207</v>
      </c>
      <c r="C43" s="146" t="s">
        <v>206</v>
      </c>
      <c r="D43" s="147">
        <v>0</v>
      </c>
      <c r="E43" s="147">
        <v>0</v>
      </c>
      <c r="F43" s="147">
        <v>0</v>
      </c>
    </row>
    <row r="44" spans="1:6" x14ac:dyDescent="0.25">
      <c r="A44" s="146" t="s">
        <v>241</v>
      </c>
      <c r="B44" s="146" t="s">
        <v>208</v>
      </c>
      <c r="C44" s="146" t="s">
        <v>206</v>
      </c>
      <c r="D44" s="147">
        <v>1340000</v>
      </c>
      <c r="E44" s="147">
        <v>1340000</v>
      </c>
      <c r="F44" s="147">
        <f>F15+F21</f>
        <v>2900000</v>
      </c>
    </row>
    <row r="45" spans="1:6" x14ac:dyDescent="0.25">
      <c r="A45" s="146" t="s">
        <v>238</v>
      </c>
      <c r="B45" s="146" t="s">
        <v>208</v>
      </c>
      <c r="C45" s="146" t="s">
        <v>206</v>
      </c>
      <c r="D45" s="147">
        <v>3300000</v>
      </c>
      <c r="E45" s="147">
        <v>3300000</v>
      </c>
      <c r="F45" s="147">
        <v>3300000</v>
      </c>
    </row>
    <row r="46" spans="1:6" x14ac:dyDescent="0.25">
      <c r="A46" s="146" t="s">
        <v>209</v>
      </c>
      <c r="B46" s="146" t="s">
        <v>209</v>
      </c>
      <c r="C46" s="146" t="s">
        <v>206</v>
      </c>
      <c r="D46" s="154">
        <v>0</v>
      </c>
      <c r="E46" s="154">
        <v>0</v>
      </c>
      <c r="F46" s="154">
        <v>0</v>
      </c>
    </row>
    <row r="47" spans="1:6" x14ac:dyDescent="0.25">
      <c r="A47" s="146" t="s">
        <v>210</v>
      </c>
      <c r="B47" s="146" t="s">
        <v>210</v>
      </c>
      <c r="C47" s="146" t="s">
        <v>206</v>
      </c>
      <c r="D47" s="154">
        <f>'Data příjmy'!H43</f>
        <v>8000000</v>
      </c>
      <c r="E47" s="154">
        <f>'Data příjmy'!H43</f>
        <v>8000000</v>
      </c>
      <c r="F47" s="154">
        <f>'Data příjmy'!J43</f>
        <v>25000000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Závazné ukazatele rozpočtu</vt:lpstr>
      <vt:lpstr>Příjmy podrobně</vt:lpstr>
      <vt:lpstr>Výdaje podrobně </vt:lpstr>
      <vt:lpstr>Data výdaje</vt:lpstr>
      <vt:lpstr>Data příjmy</vt:lpstr>
      <vt:lpstr>Plán výnosů a nákladů</vt:lpstr>
      <vt:lpstr>Rozpočtový výhled</vt:lpstr>
      <vt:lpstr>Inv _ Neinv</vt:lpstr>
      <vt:lpstr>Zdaňovaná činnost data</vt:lpstr>
      <vt:lpstr>RS příjmy</vt:lpstr>
      <vt:lpstr>RS výdaje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Illa Zdeněk (ÚMČ Kbely)</dc:creator>
  <cp:lastModifiedBy>Illa Zdeněk (ÚMČ Kbely)</cp:lastModifiedBy>
  <cp:lastPrinted>2025-03-26T08:24:52Z</cp:lastPrinted>
  <dcterms:created xsi:type="dcterms:W3CDTF">2024-02-21T11:09:13Z</dcterms:created>
  <dcterms:modified xsi:type="dcterms:W3CDTF">2025-03-26T08:28:27Z</dcterms:modified>
</cp:coreProperties>
</file>